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310" yWindow="360" windowWidth="20670" windowHeight="11760" activeTab="5"/>
  </bookViews>
  <sheets>
    <sheet name="прил1 ист" sheetId="1" r:id="rId1"/>
    <sheet name="прил2 " sheetId="10" state="hidden" r:id="rId2"/>
    <sheet name="прил2 ист" sheetId="2" state="hidden" r:id="rId3"/>
    <sheet name="прил3 дох" sheetId="3" r:id="rId4"/>
    <sheet name="прил4 дох" sheetId="4" state="hidden" r:id="rId5"/>
    <sheet name="прил5 безв" sheetId="6" r:id="rId6"/>
    <sheet name="прил6 безв 2" sheetId="9" state="hidden" r:id="rId7"/>
    <sheet name="список авг" sheetId="12" r:id="rId8"/>
  </sheets>
  <definedNames>
    <definedName name="_xlnm.Print_Titles" localSheetId="4">'прил4 дох'!$18:$19</definedName>
    <definedName name="_xlnm.Print_Titles" localSheetId="6">'прил6 безв 2'!$17:$19</definedName>
    <definedName name="_xlnm.Print_Area" localSheetId="3">'прил3 дох'!$A$1:$C$77</definedName>
    <definedName name="_xlnm.Print_Area" localSheetId="6">'прил6 безв 2'!$A$1:$D$46</definedName>
    <definedName name="_xlnm.Print_Area" localSheetId="7">'список авг'!$A$1:$F$31</definedName>
  </definedNames>
  <calcPr calcId="144525"/>
</workbook>
</file>

<file path=xl/calcChain.xml><?xml version="1.0" encoding="utf-8"?>
<calcChain xmlns="http://schemas.openxmlformats.org/spreadsheetml/2006/main">
  <c r="C22" i="3" l="1"/>
  <c r="C21" i="3" s="1"/>
  <c r="C24" i="3"/>
  <c r="C23" i="3" s="1"/>
  <c r="C26" i="3"/>
  <c r="C25" i="3" s="1"/>
  <c r="C27" i="3"/>
  <c r="C30" i="3"/>
  <c r="C29" i="3" s="1"/>
  <c r="C32" i="3"/>
  <c r="C31" i="3" s="1"/>
  <c r="C33" i="3"/>
  <c r="C28" i="3" l="1"/>
  <c r="C20" i="3"/>
  <c r="C55" i="3"/>
  <c r="C64" i="3" l="1"/>
  <c r="C61" i="3"/>
  <c r="C52" i="3"/>
  <c r="C35" i="3"/>
  <c r="E16" i="12" l="1"/>
  <c r="C56" i="6"/>
  <c r="E29" i="12"/>
  <c r="C37" i="6"/>
  <c r="C33" i="6"/>
  <c r="C46" i="6"/>
  <c r="C67" i="3"/>
  <c r="C66" i="3" s="1"/>
  <c r="C34" i="6"/>
  <c r="E30" i="12"/>
  <c r="E31" i="12" l="1"/>
  <c r="D52" i="9"/>
  <c r="C52" i="9"/>
  <c r="D51" i="9"/>
  <c r="C51" i="9"/>
  <c r="D49" i="9"/>
  <c r="C49" i="9"/>
  <c r="D48" i="9"/>
  <c r="D45" i="9"/>
  <c r="C45" i="9"/>
  <c r="D43" i="9"/>
  <c r="C43" i="9"/>
  <c r="C48" i="9" l="1"/>
  <c r="D47" i="9" s="1"/>
  <c r="C47" i="9" s="1"/>
  <c r="D42" i="9"/>
  <c r="C42" i="9"/>
  <c r="D40" i="9"/>
  <c r="C40" i="9"/>
  <c r="D38" i="9"/>
  <c r="C38" i="9"/>
  <c r="D37" i="9"/>
  <c r="C37" i="9"/>
  <c r="D35" i="9"/>
  <c r="C35" i="9"/>
  <c r="D33" i="9"/>
  <c r="C33" i="9"/>
  <c r="D31" i="9"/>
  <c r="C31" i="9"/>
  <c r="D29" i="9"/>
  <c r="C29" i="9"/>
  <c r="D27" i="9"/>
  <c r="C27" i="9"/>
  <c r="D26" i="9"/>
  <c r="C26" i="9" l="1"/>
  <c r="D25" i="9"/>
  <c r="C25" i="9"/>
  <c r="D24" i="9"/>
  <c r="C24" i="9"/>
  <c r="D23" i="9" l="1"/>
  <c r="C62" i="6"/>
  <c r="C61" i="6" s="1"/>
  <c r="C59" i="6"/>
  <c r="C58" i="6" s="1"/>
  <c r="C57" i="6" s="1"/>
  <c r="C55" i="6"/>
  <c r="C53" i="6"/>
  <c r="C50" i="6"/>
  <c r="C48" i="6"/>
  <c r="C47" i="6" s="1"/>
  <c r="C40" i="6"/>
  <c r="C23" i="9" l="1"/>
  <c r="C22" i="9" s="1"/>
  <c r="D22" i="9"/>
  <c r="C52" i="6"/>
  <c r="C38" i="6"/>
  <c r="D21" i="9" l="1"/>
  <c r="C21" i="9" s="1"/>
  <c r="C36" i="6"/>
  <c r="C32" i="6" l="1"/>
  <c r="C30" i="6"/>
  <c r="C28" i="6"/>
  <c r="C26" i="6"/>
  <c r="C25" i="6" l="1"/>
  <c r="C24" i="6"/>
  <c r="C23" i="6" l="1"/>
  <c r="C22" i="6" s="1"/>
  <c r="C21" i="6"/>
  <c r="C20" i="6" s="1"/>
  <c r="C55" i="4"/>
  <c r="D54" i="4" s="1"/>
  <c r="C54" i="4" s="1"/>
  <c r="D53" i="4" s="1"/>
  <c r="C53" i="4" s="1"/>
  <c r="D52" i="4" s="1"/>
  <c r="C52" i="4" s="1"/>
  <c r="C51" i="4" s="1"/>
  <c r="D48" i="4"/>
  <c r="C48" i="4"/>
  <c r="D47" i="4"/>
  <c r="C47" i="4"/>
  <c r="D44" i="4"/>
  <c r="C44" i="4"/>
  <c r="D41" i="4"/>
  <c r="C41" i="4"/>
  <c r="D39" i="4"/>
  <c r="C39" i="4"/>
  <c r="D35" i="4"/>
  <c r="C35" i="4"/>
  <c r="D33" i="4"/>
  <c r="C33" i="4"/>
  <c r="D32" i="4"/>
  <c r="C32" i="4"/>
  <c r="D30" i="4"/>
  <c r="C30" i="4"/>
  <c r="D27" i="4"/>
  <c r="C27" i="4"/>
  <c r="D26" i="4" l="1"/>
  <c r="C26" i="4" s="1"/>
  <c r="D29" i="4"/>
  <c r="C29" i="4" s="1"/>
  <c r="D43" i="4"/>
  <c r="D24" i="4"/>
  <c r="C24" i="4"/>
  <c r="D22" i="4"/>
  <c r="C43" i="4" l="1"/>
  <c r="C38" i="4" s="1"/>
  <c r="D38" i="4"/>
  <c r="C22" i="4"/>
  <c r="D37" i="4" l="1"/>
  <c r="C37" i="4" l="1"/>
  <c r="C21" i="4" s="1"/>
  <c r="D21" i="4"/>
  <c r="C72" i="3"/>
  <c r="C71" i="3" s="1"/>
  <c r="C63" i="3" l="1"/>
  <c r="C62" i="3" s="1"/>
  <c r="C60" i="3"/>
  <c r="C59" i="3" s="1"/>
  <c r="C56" i="3" s="1"/>
  <c r="C57" i="3"/>
  <c r="C54" i="3" l="1"/>
  <c r="C53" i="3" s="1"/>
  <c r="C51" i="3"/>
  <c r="C50" i="3"/>
  <c r="C47" i="3"/>
  <c r="C46" i="3" s="1"/>
  <c r="C44" i="3"/>
  <c r="C42" i="3"/>
  <c r="C41" i="3" l="1"/>
  <c r="C40" i="3" s="1"/>
  <c r="C38" i="3"/>
  <c r="C37" i="3" s="1"/>
  <c r="C36" i="3" s="1"/>
  <c r="C34" i="3" l="1"/>
  <c r="D25" i="2" l="1"/>
  <c r="C25" i="2" l="1"/>
  <c r="D22" i="10" l="1"/>
  <c r="C22" i="10"/>
  <c r="C25" i="1"/>
  <c r="C69" i="3"/>
  <c r="C77" i="3" s="1"/>
  <c r="C24" i="1" s="1"/>
  <c r="C23" i="1" s="1"/>
  <c r="C76" i="3"/>
  <c r="C75" i="3"/>
  <c r="C74" i="3"/>
  <c r="C73" i="3"/>
  <c r="C70" i="3" s="1"/>
  <c r="D55" i="4"/>
  <c r="D51" i="4"/>
  <c r="D50" i="4" s="1"/>
  <c r="D56" i="4" s="1"/>
  <c r="C50" i="4"/>
  <c r="C56" i="4"/>
  <c r="C21" i="10" s="1"/>
  <c r="C20" i="10" s="1"/>
  <c r="C24" i="2" l="1"/>
  <c r="C23" i="2" s="1"/>
  <c r="C22" i="2" s="1"/>
  <c r="C21" i="2" s="1"/>
  <c r="D21" i="10"/>
  <c r="D20" i="10" s="1"/>
  <c r="D19" i="10" s="1"/>
  <c r="D18" i="10" s="1"/>
  <c r="D24" i="2"/>
  <c r="D23" i="2" s="1"/>
  <c r="D22" i="2" s="1"/>
  <c r="D21" i="2" s="1"/>
  <c r="C19" i="10"/>
  <c r="C18" i="10" s="1"/>
  <c r="C22" i="1"/>
  <c r="C21" i="1" s="1"/>
</calcChain>
</file>

<file path=xl/sharedStrings.xml><?xml version="1.0" encoding="utf-8"?>
<sst xmlns="http://schemas.openxmlformats.org/spreadsheetml/2006/main" count="558" uniqueCount="278">
  <si>
    <t>Уменьшение прочих остатков денежных средств бюджетов городских поселений</t>
  </si>
  <si>
    <t>000 01 05 02 01 13 0000 610</t>
  </si>
  <si>
    <t>Уменьшение прочих остатков средств бюджетов</t>
  </si>
  <si>
    <t>000 01 05 02 00 00 0000 600</t>
  </si>
  <si>
    <t>Увеличение прочих остатков денежных средств бюджетов городских поселений</t>
  </si>
  <si>
    <t>000 01 05 02 01 13 0000 510</t>
  </si>
  <si>
    <t>Увеличение прочих остатков средств бюджетов</t>
  </si>
  <si>
    <t>000 01 05 02 00 00 0000 500</t>
  </si>
  <si>
    <t>Изменение остатков средств на счетах по учету средств бюджетов</t>
  </si>
  <si>
    <t>000 01 05 00 00 00 0000 000</t>
  </si>
  <si>
    <t>Источники внутреннего финансирования дефицитов бюджетов</t>
  </si>
  <si>
    <t>000 01 00 00 00 00 0000 000</t>
  </si>
  <si>
    <t>Сумма         (тысяч рублей)</t>
  </si>
  <si>
    <t>Наименование кодов источников внутреннего финансирования дефицита бюджета</t>
  </si>
  <si>
    <t>Код бюджетной классификации источников внутреннего финансирования дефицита бюджета</t>
  </si>
  <si>
    <t xml:space="preserve">Будогощское городское поселение  Киришского муниципального района </t>
  </si>
  <si>
    <t xml:space="preserve">внутреннего финансирования дефицита бюджета муниципального образования </t>
  </si>
  <si>
    <t>ИСТОЧНИКИ</t>
  </si>
  <si>
    <t>Ленинградской области</t>
  </si>
  <si>
    <t>Киришского муниципального района</t>
  </si>
  <si>
    <t>Будогощское городское поселение</t>
  </si>
  <si>
    <t>муниципального образования</t>
  </si>
  <si>
    <t>к решению совета депутатов</t>
  </si>
  <si>
    <t>Приложение 1</t>
  </si>
  <si>
    <t>Сумма                                  (тысяч рублей)</t>
  </si>
  <si>
    <t>Приложение 2</t>
  </si>
  <si>
    <t>ВСЕГО: доходов</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</si>
  <si>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</si>
  <si>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000 2 19 60010 13 0000 150</t>
  </si>
  <si>
    <t>Возврат остатков субсидий, субвенций и иных межбюджетных трансфертов, имеющих целевое назначение, прошлых лет из бюджетов городских поселений</t>
  </si>
  <si>
    <t>000 2 19 00000 13 0000 150</t>
  </si>
  <si>
    <t>Возврат остатков субсидий, субвенций и иных межбюджетных трансфертов, имеющих целевое назначение, прошлых лет</t>
  </si>
  <si>
    <t>000 2 19 00000 00 0000 000</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</si>
  <si>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</si>
  <si>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000 2 18 60010 13 0000 150</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</si>
  <si>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</si>
  <si>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000 2 18 00000 13 0000 150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</si>
  <si>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</si>
  <si>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000 2 18 00000 00 0000 150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</si>
  <si>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</si>
  <si>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000 2 18 00000 00 0000 000</t>
  </si>
  <si>
    <t>Прочие межбюджетные трансферты, передаваемые бюджетам городских поселений</t>
  </si>
  <si>
    <t>000 2 02 49999 13 0000 150</t>
  </si>
  <si>
    <t>Прочие межбюджетные трансферты, передаваемые бюджетам</t>
  </si>
  <si>
    <t>000 2 02 49999 00 0000 150</t>
  </si>
  <si>
    <t>Иные межбюджетные трансферты</t>
  </si>
  <si>
    <t>000 2 02 40000 00 0000 150</t>
  </si>
  <si>
    <t>000 2 02 35118 13 0000 150</t>
  </si>
  <si>
    <t>000 2 02 35118 00 0000 150</t>
  </si>
  <si>
    <t>Субвенции бюджетам городских поселений на выполнение передаваемых полномочий субъектов Российской Федерации</t>
  </si>
  <si>
    <t>000 2 02 30024 13 0000 150</t>
  </si>
  <si>
    <t>Субвенции местным бюджетам на выполнение передаваемых полномочий субъектов Российской Федерации</t>
  </si>
  <si>
    <t>000 2 02 30024 00 0000 150</t>
  </si>
  <si>
    <t>Субвенции бюджетам бюджетной системы Российской Федерации</t>
  </si>
  <si>
    <t>000 2 02 30000 00 0000 150</t>
  </si>
  <si>
    <t>000 2 02 29999 13 0000 150</t>
  </si>
  <si>
    <t>Прочие субсидии</t>
  </si>
  <si>
    <t>000 2 02 29999 00 0000 150</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</si>
  <si>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</si>
  <si>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000 2 02 20216 13 0000 150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</si>
  <si>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</si>
  <si>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000 2 02 20216 00 0000 150</t>
  </si>
  <si>
    <t>Субсидии бюджетам бюджетной системы Российской Федерации (межбюджетные субсидии)</t>
  </si>
  <si>
    <t>000 2 02 20000 00 0000 150</t>
  </si>
  <si>
    <t>Дотации бюджетам бюджетной системы Российской Федерации</t>
  </si>
  <si>
    <t>000 2 02 10000 00 0000 150</t>
  </si>
  <si>
    <t>Безвозмездные поступления от других бюджетов бюджетной системы Российской Федерации</t>
  </si>
  <si>
    <t>000 2 02 00000 00 0000 000</t>
  </si>
  <si>
    <t>БЕЗВОЗМЕЗДНЫЕ ПОСТУПЛЕНИЯ</t>
  </si>
  <si>
    <t>000 2 00 00000 00 0000 000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</si>
  <si>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</si>
  <si>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000 1 14 06313 13 0000 430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</si>
  <si>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</si>
  <si>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000 1 14 06310 00 0000 430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</si>
  <si>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</si>
  <si>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000 1 14 06300 00 0000 430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</si>
  <si>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</si>
  <si>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000 1 14 06013 13 0000 430</t>
  </si>
  <si>
    <t>Доходы от продажи земельных участков, государственная собственность на которые не  разграничена</t>
  </si>
  <si>
    <t>000 1 14 06010 00 0000 430</t>
  </si>
  <si>
    <t xml:space="preserve">Доходы от продажи земельных участков, находящихся в государственной и муниципальной собственности </t>
  </si>
  <si>
    <t>000 1 14 06000 00 0000 430</t>
  </si>
  <si>
    <t>Доходы от продажи материальных и нематериальных активов</t>
  </si>
  <si>
    <t>000 1 14 00000 00 0000 000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</si>
  <si>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</si>
  <si>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000 1 11 09045 13 0000 120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</si>
  <si>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</si>
  <si>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</si>
  <si>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</si>
  <si>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</si>
  <si>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 xml:space="preserve">Доходы от сдачи в аренду имущества, составляющего казну городских поселений (за исключением земельных участков)-по прочим договорам от сдачи в аренду имущества </t>
  </si>
  <si>
    <t>000 1 11 05075 13 0002 120</t>
  </si>
  <si>
    <t>Доходы от сдачи в аренду имущества, составляющего казну городских поселений (за исключением земельных участков)-доходы от сдачи в аренду имущества, непосредственно участвующего в предоставлении коммунальных услуг населению</t>
  </si>
  <si>
    <t>000 1 11 05075 13 0001 120</t>
  </si>
  <si>
    <t>Доходы от сдачи в аренду имущества, составляющего казну городских поселений (за исключением земельных участков)</t>
  </si>
  <si>
    <t>000 1 11 05075 13 0000 120</t>
  </si>
  <si>
    <t>Доходы от сдачи в аренду имущества, составляющего государственную (муниципальную) казну  (за исключением земельных участков)</t>
  </si>
  <si>
    <t>000 1 11 05070 00 0000 120</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</si>
  <si>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</si>
  <si>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000 1 11 05035 13 0000 120</t>
  </si>
  <si>
    <t>000 1 11 05030 00 0000 120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</si>
  <si>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</si>
  <si>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000 1 11 05013 13 0000 120 </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</si>
  <si>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</si>
  <si>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</si>
  <si>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</si>
  <si>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</si>
  <si>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от использования имущества, находящегося в государственной и муниципальной собственности</t>
  </si>
  <si>
    <t>000 1 11 00000 00 0000 000</t>
  </si>
  <si>
    <t>Земельный налог с физических лиц, обладающих земельным участком, расположенным в границах городских поселений</t>
  </si>
  <si>
    <t>000 1 06 06043 13 0000 110</t>
  </si>
  <si>
    <t>Земельный налог с физических лиц</t>
  </si>
  <si>
    <t>000 1 06 06040 00 0000 110</t>
  </si>
  <si>
    <t>Земельный налог с организаций, обладающих земельным участком, расположенным в границах городских поселений</t>
  </si>
  <si>
    <t>000 1 06 06033 13 0000 110</t>
  </si>
  <si>
    <t>Земельный налог с организаций</t>
  </si>
  <si>
    <t>000 1 06 06030 00 0000 110</t>
  </si>
  <si>
    <t>Земельный налог</t>
  </si>
  <si>
    <t>000 1 06 06000 00 0000 110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</si>
  <si>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</si>
  <si>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000 1 06 01030 13 0000 110</t>
  </si>
  <si>
    <t>Налог на имущество физических лиц</t>
  </si>
  <si>
    <t>000 1 06 01000 00 0000 110</t>
  </si>
  <si>
    <t>Налоги на имущество</t>
  </si>
  <si>
    <t>000 1 06 00000 00 0000 000</t>
  </si>
  <si>
    <t>Единый сельскохозяйственный налог</t>
  </si>
  <si>
    <t>000 1 05 03010 01 0000 110</t>
  </si>
  <si>
    <t>000 1 05 03000 01 0000 110</t>
  </si>
  <si>
    <t>Налоги на совокупный доход</t>
  </si>
  <si>
    <t>000 1 05 00000 00 0000 000</t>
  </si>
  <si>
    <t>Акцизы по подакцизным товарам (продукции), производимым на территории Российской Федерации</t>
  </si>
  <si>
    <t>000 1 03 02000 01 0000 110</t>
  </si>
  <si>
    <t>Налоги на товары (работы, услуги) реализуемые на территории Российской Федерации</t>
  </si>
  <si>
    <t>000 1 03 00000 00 0000 000</t>
  </si>
  <si>
    <t>Налог на доходы физических лиц</t>
  </si>
  <si>
    <t>000 1 01 02000 01 0000 110</t>
  </si>
  <si>
    <t>Налоги на прибыль, доходы</t>
  </si>
  <si>
    <t>000 1 01 00000 00 0000 000</t>
  </si>
  <si>
    <t>НАЛОГОВЫЕ И НЕНАЛОГОВЫЕ ДОХОДЫ</t>
  </si>
  <si>
    <t>000 1 00 00000 00 0000 000</t>
  </si>
  <si>
    <t>Сумма              (тысяч рублей)</t>
  </si>
  <si>
    <t>Источник доходов</t>
  </si>
  <si>
    <t>Код бюджетной классификации</t>
  </si>
  <si>
    <t>Киришского муниципального района Ленинградской области</t>
  </si>
  <si>
    <t xml:space="preserve">муниципального образования Будогощское городское поселение </t>
  </si>
  <si>
    <t>Прогнозируемые поступления доходов в бюджет</t>
  </si>
  <si>
    <t>Приложение 3</t>
  </si>
  <si>
    <t>Сумма                          (тысяч рублей)</t>
  </si>
  <si>
    <t>Приложение 4</t>
  </si>
  <si>
    <t xml:space="preserve">Код бюджетной классификации </t>
  </si>
  <si>
    <t>Приложение 5</t>
  </si>
  <si>
    <t xml:space="preserve">Код бюджетной </t>
  </si>
  <si>
    <t xml:space="preserve">Сумма </t>
  </si>
  <si>
    <t>классификации</t>
  </si>
  <si>
    <t>(тысяч рублей)</t>
  </si>
  <si>
    <t xml:space="preserve">Иные межбюджетные трансферты </t>
  </si>
  <si>
    <t>Приложение 6</t>
  </si>
  <si>
    <t>Прочие субсидии бюджетам городских поселений на на комплекс мероприятий по борьбе с борщевиком Сосновского</t>
  </si>
  <si>
    <t>Субсидии бюджетам городских поселений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</si>
  <si>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</si>
  <si>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</si>
  <si>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Прочие субсидии бюджетам городских поселений на мероприятия по созданию мест (площадок) накопления твердых коммунальных отходов</t>
  </si>
  <si>
    <t>000 2 02 20077 13 0000 150</t>
  </si>
  <si>
    <t>Субсидии бюджетам городских поселений на софинансирование капитальных вложений в объекты муниципальной собственности</t>
  </si>
  <si>
    <t>Субсидии бюджетам на софинансирование капитальных вложений в объекты муниципальной собственности</t>
  </si>
  <si>
    <t>000 2 02 20077 00 0000 150</t>
  </si>
  <si>
    <t>000 2 02 20299 13 0000 150</t>
  </si>
  <si>
    <t>000 2 02 20299 00 0000 150</t>
  </si>
  <si>
    <t>000 2 02 20302 13 0000 150</t>
  </si>
  <si>
    <t>000 2 02 20302 00 0000 150</t>
  </si>
  <si>
    <t>000 2 02 27576 13 0000 150</t>
  </si>
  <si>
    <t>000 2 02 27576 00 0000 150</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</si>
  <si>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</si>
  <si>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Дотации бюджетам городских поселений на выравнивание бюджетной обеспеченности из бюджетов муниципальных районов</t>
  </si>
  <si>
    <t xml:space="preserve">000 2 02 16001 13 0000 150
</t>
  </si>
  <si>
    <t xml:space="preserve">Дотации на выравнивание бюджетной обеспеченности из бюджетов муниципальных районов, городских округов с внутригородским делением
</t>
  </si>
  <si>
    <t xml:space="preserve">000 2 02 16001 00 0000 150
</t>
  </si>
  <si>
    <t>2023 год</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</si>
  <si>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</si>
  <si>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Ленинградской области на плановый период 2023 и 2024 годов</t>
  </si>
  <si>
    <t xml:space="preserve">2024 год </t>
  </si>
  <si>
    <t xml:space="preserve">   </t>
  </si>
  <si>
    <t>2024 год</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</si>
  <si>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</si>
  <si>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</si>
  <si>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000 2 02 40014 00 0000 150</t>
  </si>
  <si>
    <t>000 2 02 40014 13 0000 150</t>
  </si>
  <si>
    <t>в редакции к решению совета депутатов</t>
  </si>
  <si>
    <t>от _____________ №______</t>
  </si>
  <si>
    <t>от 17.12.2021 года № 22/134</t>
  </si>
  <si>
    <t>000 2 02 25555 00 0000 150</t>
  </si>
  <si>
    <t>Субсидии бюджетам на реализацию программ формирования современной городской среды</t>
  </si>
  <si>
    <t>000 2 02 25555 13 0000 150</t>
  </si>
  <si>
    <t>Субсидии бюджетам городских поселений на реализацию программ формирования современной городской среды</t>
  </si>
  <si>
    <t>Прочие субсидии бюджетам городских поселений на реализацию областного закона от 28.12.2018 N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 (конкурсные)</t>
  </si>
  <si>
    <t>Субвенции бюджетам городских поселений на осуществление первичного воинского учета органами местного самоуправления поселений, муниципальных и городских округов</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</si>
  <si>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</si>
  <si>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Субсидии бюджетам городских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</si>
  <si>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Дотации на выравнивание бюджетной обеспеченности из бюджетов муниципальных районов, городских округов с внутригородским делением</t>
  </si>
  <si>
    <t>000 1 09 00000 00 0000 000</t>
  </si>
  <si>
    <t>000 1 09 04000 00 0000 110</t>
  </si>
  <si>
    <t>000 1 09 04050 00 0000 110</t>
  </si>
  <si>
    <t>000 1 09 04053 13 0000 110</t>
  </si>
  <si>
    <t>Задолженность и перерасчеты по отмененным налогам, сборам и иным обязательным платежам</t>
  </si>
  <si>
    <t>Налоги  на имущество</t>
  </si>
  <si>
    <t xml:space="preserve">  
Земельный налог (по обязательствам, возникшим до 1 января 2006 года)
</t>
  </si>
  <si>
    <t>Земельный налог (по обязательствам, возникшим до 1 января 2006 года), мобилизуемый на территориях городских поселений</t>
  </si>
  <si>
    <t>000 1 13 02995 13 0000 130</t>
  </si>
  <si>
    <t>Доходы от компенсации затрат государства</t>
  </si>
  <si>
    <t>Прочие доходы от компенсации затрат государства</t>
  </si>
  <si>
    <t>Прочие доходы  от  компенсации  затрат  бюджетов городских поселений</t>
  </si>
  <si>
    <t xml:space="preserve">000 1 13 02990 00 0000 130
</t>
  </si>
  <si>
    <t xml:space="preserve">000 1 13 02000 00 0000 130
</t>
  </si>
  <si>
    <t>Ленинградской области на 2023 год</t>
  </si>
  <si>
    <t>Ленинградской области на плановый период 2024 и 2025 годов</t>
  </si>
  <si>
    <t xml:space="preserve">2025 год </t>
  </si>
  <si>
    <t>на 2023 год</t>
  </si>
  <si>
    <t>на плановый период 2024 и 2025 годов</t>
  </si>
  <si>
    <t>2025 год</t>
  </si>
  <si>
    <t xml:space="preserve"> на плановый период 2024 и 2025 годов</t>
  </si>
  <si>
    <t>от 15.12.2022 года № 31/180</t>
  </si>
  <si>
    <t>№ п/п</t>
  </si>
  <si>
    <t>Наименование главного администратора доходов</t>
  </si>
  <si>
    <t>Наименование источника доходов</t>
  </si>
  <si>
    <t>Основание изменений</t>
  </si>
  <si>
    <t>Сумма  (рублей)</t>
  </si>
  <si>
    <t>ВСЕГО НАЛОГОВЫЕ И НЕНАЛОГОВЫЕ ДОХОДЫ</t>
  </si>
  <si>
    <t>Администрация МО  Будогощское городское поселение Киришского муниципального района Ленинградской области</t>
  </si>
  <si>
    <t>ВСЕГО БЕЗВОЗМЕЗДНЫЕ ПОСТУПЛЕНИЯ</t>
  </si>
  <si>
    <t>ИТОГО</t>
  </si>
  <si>
    <t>2 02 49999 13 0000 150</t>
  </si>
  <si>
    <t xml:space="preserve">Прочие субсидии бюджетам городских поселений на поддержку развития общественной инфраструктуры муниципального значения </t>
  </si>
  <si>
    <t>000 1 14 02000 00 0000 000</t>
  </si>
  <si>
    <t>000 1 14 02053 13 0000 440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</si>
  <si>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</si>
  <si>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</si>
  <si>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1 14 06013 13 0000 430</t>
  </si>
  <si>
    <t>Администрация МО Киришский муниципальный район Ленинградской области</t>
  </si>
  <si>
    <t>Прочие субсидии  на мероприятия по приспособлению жилых помещений инвалидов, относящихся к муниципальному жилищному фонду, и общего имущества  в многоквартирных домах, в которых проживают инвалиды</t>
  </si>
  <si>
    <t>Прочие субсидии бюджетам городских поселений на реализацию областного закона от 15 января 2018 года N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</si>
  <si>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Субсидии бюджетам городских поселений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</si>
  <si>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000 2 02 25299 13 0000 150</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</si>
  <si>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</si>
  <si>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000 2 02 25299 00 0000 150</t>
  </si>
  <si>
    <t xml:space="preserve">Субсидии бюджетам городских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публично-правовой компании "Фонд развития территорий"
</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</si>
  <si>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публично-правовой компании "Фонд развития территорий"</t>
  </si>
  <si>
    <t>000 1 16 00000 00 0000 000</t>
  </si>
  <si>
    <t>Штрафы, санкции, возмещение ущерба</t>
  </si>
  <si>
    <t>000 1 17 00000 00 0000 000</t>
  </si>
  <si>
    <t>ПРОЧИЕ НЕНАЛОГОВЫЕ ДОХОДЫ</t>
  </si>
  <si>
    <t>000 1 17 05000 00 0000 180</t>
  </si>
  <si>
    <t>Прочие неналоговые доходы</t>
  </si>
  <si>
    <t>000 1 17 05050 13 0000 180</t>
  </si>
  <si>
    <t>Прочие неналоговые доходы бюджетов городских поселений</t>
  </si>
  <si>
    <t>Фактическое поступление доходов</t>
  </si>
  <si>
    <t>Справочная информация по вносимым изменениям в доходную часть бюджета  муниципального образования Будогощское городское поселение Киришского муниципального района Ленинградской области на 2023 год, вносимые на рассмотрение совета депутатов муниципального образования Будогощское городское поселение Киришского муниципального района Ленинградской области</t>
  </si>
  <si>
    <t>1 14 06313 13 0000 430</t>
  </si>
  <si>
    <t>1 13 02995 13 0000 130</t>
  </si>
  <si>
    <t>2 02 29999 13 0000 150</t>
  </si>
  <si>
    <t>2 02 20302 13 0000 150</t>
  </si>
  <si>
    <t>Уведомление №47414 от 19.08.2023 г.</t>
  </si>
  <si>
    <t>2 02 25555 13 0000 150</t>
  </si>
  <si>
    <t>Уведомление №47837 от 22.08.2023 г.</t>
  </si>
  <si>
    <t>Решение совета депутатов МО КМР ЛО "О распределении ИМБТ на проведение непредвиденных, аварийно-восстановительных работ и других мероприятий, направленных на решение вопросов местного значения поселений Киришского муниципального района  на 2023 год"  и межбюджетные трансферты на охрану окружающей среды</t>
  </si>
  <si>
    <t>1 11 09045 13 0000 120</t>
  </si>
  <si>
    <t>1 06 06033 13 0000 110</t>
  </si>
  <si>
    <t>1 06 06043 13 0000 110</t>
  </si>
  <si>
    <t>1 06 01030 13 0000 110</t>
  </si>
  <si>
    <t>1 03 02000 01 0000 110</t>
  </si>
  <si>
    <t>1 01 02000 01 0000 110</t>
  </si>
  <si>
    <t>Федеральная налоговая служба</t>
  </si>
  <si>
    <t>Ожидаемое исполнение в 2023 году по данным главного администратора дохода - ФНС</t>
  </si>
  <si>
    <t>Ожидаемое поступление доходов</t>
  </si>
  <si>
    <t>Уведомление №19618 от 24.05.2023 г.</t>
  </si>
  <si>
    <t>000 2 02 16001 00 0000 150</t>
  </si>
  <si>
    <t>от 14.09.2023 №37/210</t>
  </si>
  <si>
    <t>от 14.09.2023г. №37/210</t>
  </si>
  <si>
    <t>от 14.09.2023г.  №37/210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</si>
</sst>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
  </numFmts>
  <fonts count="35" x14ac:knownFonts="1">
    <font>
      <sz val="11"/>
      <color theme="1"/>
      <name val="Calibri"/>
      <family val="2"/>
      <charset val="204"/>
      <scheme val="minor"/>
    </font>
    <font>
      <sz val="11"/>
      <color theme="1"/>
      <name val="Calibri"/>
      <family val="2"/>
      <charset val="204"/>
      <scheme val="minor"/>
    </font>
    <font>
      <sz val="12"/>
      <name val="Times New Roman"/>
      <family val="1"/>
      <charset val="204"/>
    </font>
    <font>
      <b/>
      <sz val="12"/>
      <name val="Times New Roman"/>
      <family val="1"/>
      <charset val="204"/>
    </font>
    <font>
      <sz val="10"/>
      <name val="Arial"/>
      <family val="2"/>
      <charset val="204"/>
    </font>
    <font>
      <sz val="10"/>
      <name val="Arial Cyr"/>
      <charset val="204"/>
    </font>
    <font>
      <b/>
      <sz val="11"/>
      <color theme="1"/>
      <name val="Calibri"/>
      <family val="2"/>
      <charset val="204"/>
      <scheme val="minor"/>
    </font>
    <font>
      <b/>
      <sz val="12"/>
      <color theme="1"/>
      <name val="Times New Roman"/>
      <family val="1"/>
      <charset val="204"/>
    </font>
    <font>
      <sz val="11"/>
      <name val="Calibri"/>
      <family val="2"/>
      <charset val="204"/>
      <scheme val="minor"/>
    </font>
    <font>
      <b/>
      <sz val="12"/>
      <color rgb="FFFF0000"/>
      <name val="Times New Roman"/>
      <family val="1"/>
      <charset val="204"/>
    </font>
    <font>
      <sz val="12"/>
      <color rgb="FFFF0000"/>
      <name val="Times New Roman"/>
      <family val="1"/>
      <charset val="204"/>
    </font>
    <font>
      <sz val="12"/>
      <color indexed="8"/>
      <name val="Times New Roman"/>
      <family val="1"/>
      <charset val="204"/>
    </font>
    <font>
      <b/>
      <sz val="11"/>
      <name val="Calibri"/>
      <family val="2"/>
      <charset val="204"/>
      <scheme val="minor"/>
    </font>
    <font>
      <sz val="12"/>
      <color theme="1"/>
      <name val="Times New Roman"/>
      <family val="1"/>
      <charset val="204"/>
    </font>
    <font>
      <sz val="11"/>
      <color rgb="FFFF0000"/>
      <name val="Calibri"/>
      <family val="2"/>
      <charset val="204"/>
      <scheme val="minor"/>
    </font>
    <font>
      <sz val="10"/>
      <name val="Arial"/>
      <family val="2"/>
      <charset val="204"/>
    </font>
    <font>
      <sz val="8"/>
      <color rgb="FF000000"/>
      <name val="Arial"/>
      <family val="2"/>
      <charset val="204"/>
    </font>
    <font>
      <b/>
      <sz val="13"/>
      <name val="Times New Roman"/>
      <family val="1"/>
      <charset val="204"/>
    </font>
    <font>
      <b/>
      <sz val="13"/>
      <name val="Arial"/>
      <family val="2"/>
      <charset val="204"/>
    </font>
    <font>
      <sz val="13"/>
      <name val="Times New Roman"/>
      <family val="1"/>
      <charset val="204"/>
    </font>
    <font>
      <sz val="13"/>
      <name val="Arial Narrow"/>
      <family val="2"/>
      <charset val="204"/>
    </font>
    <font>
      <sz val="9"/>
      <name val="Times New Roman"/>
      <family val="1"/>
      <charset val="204"/>
    </font>
    <font>
      <sz val="9"/>
      <color indexed="8"/>
      <name val="Times New Roman"/>
      <family val="1"/>
      <charset val="204"/>
    </font>
    <font>
      <sz val="8"/>
      <name val="Times New Roman"/>
      <family val="1"/>
      <charset val="204"/>
    </font>
    <font>
      <sz val="8"/>
      <color indexed="8"/>
      <name val="Times New Roman"/>
      <family val="1"/>
      <charset val="204"/>
    </font>
    <font>
      <b/>
      <sz val="10"/>
      <name val="Times New Roman"/>
      <family val="1"/>
      <charset val="204"/>
    </font>
    <font>
      <sz val="10"/>
      <name val="Times New Roman"/>
      <family val="1"/>
      <charset val="204"/>
    </font>
    <font>
      <sz val="9"/>
      <color theme="1"/>
      <name val="Calibri"/>
      <family val="2"/>
      <charset val="204"/>
      <scheme val="minor"/>
    </font>
    <font>
      <sz val="9"/>
      <color rgb="FFFF0000"/>
      <name val="Times New Roman"/>
      <family val="1"/>
      <charset val="204"/>
    </font>
    <font>
      <sz val="10"/>
      <color theme="1"/>
      <name val="Calibri"/>
      <family val="2"/>
      <charset val="204"/>
      <scheme val="minor"/>
    </font>
    <font>
      <sz val="10"/>
      <color indexed="8"/>
      <name val="Times New Roman"/>
      <family val="1"/>
      <charset val="204"/>
    </font>
    <font>
      <sz val="10"/>
      <color rgb="FFFF0000"/>
      <name val="Times New Roman"/>
      <family val="1"/>
      <charset val="204"/>
    </font>
    <font>
      <sz val="10"/>
      <color rgb="FF000000"/>
      <name val="Times New Roman"/>
      <family val="1"/>
      <charset val="204"/>
    </font>
    <font>
      <b/>
      <sz val="10"/>
      <color theme="1"/>
      <name val="Calibri"/>
      <family val="2"/>
      <charset val="204"/>
      <scheme val="minor"/>
    </font>
    <font>
      <b/>
      <sz val="10"/>
      <color rgb="FFFF0000"/>
      <name val="Calibri"/>
      <family val="2"/>
      <charset val="204"/>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bottom style="thin">
        <color indexed="64"/>
      </bottom>
      <diagonal/>
    </border>
    <border>
      <left/>
      <right/>
      <top style="thin">
        <color indexed="64"/>
      </top>
      <bottom style="thin">
        <color indexed="64"/>
      </bottom>
      <diagonal/>
    </border>
  </borders>
  <cellStyleXfs count="30">
    <xf numFmtId="0" fontId="0" fillId="0" borderId="0"/>
    <xf numFmtId="0" fontId="4" fillId="0" borderId="0"/>
    <xf numFmtId="0" fontId="4" fillId="0" borderId="0"/>
    <xf numFmtId="0" fontId="1" fillId="0" borderId="0"/>
    <xf numFmtId="0" fontId="1" fillId="0" borderId="0"/>
    <xf numFmtId="0" fontId="5" fillId="0" borderId="0"/>
    <xf numFmtId="0" fontId="4" fillId="0" borderId="0"/>
    <xf numFmtId="0" fontId="1"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164" fontId="4" fillId="0" borderId="0" applyFont="0" applyFill="0" applyBorder="0" applyAlignment="0" applyProtection="0"/>
    <xf numFmtId="0" fontId="16" fillId="0" borderId="13">
      <alignment horizontal="left" wrapText="1" indent="2"/>
    </xf>
    <xf numFmtId="49" fontId="16" fillId="0" borderId="12">
      <alignment horizontal="center"/>
    </xf>
  </cellStyleXfs>
  <cellXfs count="302">
    <xf numFmtId="0" fontId="0" fillId="0" borderId="0" xfId="0"/>
    <xf numFmtId="0" fontId="2" fillId="0" borderId="0" xfId="0" applyFont="1" applyAlignment="1">
      <alignment horizontal="right"/>
    </xf>
    <xf numFmtId="0" fontId="2" fillId="0" borderId="0" xfId="0" applyFont="1"/>
    <xf numFmtId="0" fontId="2" fillId="0" borderId="0" xfId="0" applyFont="1" applyFill="1" applyAlignment="1">
      <alignment horizontal="right"/>
    </xf>
    <xf numFmtId="0" fontId="7" fillId="0" borderId="1" xfId="0" applyFont="1" applyBorder="1" applyAlignment="1">
      <alignment horizontal="center" vertical="top"/>
    </xf>
    <xf numFmtId="0" fontId="3" fillId="0" borderId="1" xfId="0" applyFont="1" applyBorder="1" applyAlignment="1">
      <alignment horizontal="center" vertical="top"/>
    </xf>
    <xf numFmtId="0" fontId="8" fillId="0" borderId="0" xfId="0" applyFont="1"/>
    <xf numFmtId="4" fontId="10" fillId="2" borderId="1" xfId="0" applyNumberFormat="1" applyFont="1" applyFill="1" applyBorder="1" applyAlignment="1">
      <alignment horizontal="right" wrapText="1"/>
    </xf>
    <xf numFmtId="0" fontId="2" fillId="2" borderId="1" xfId="13" applyFont="1" applyFill="1" applyBorder="1" applyAlignment="1">
      <alignment horizontal="justify" wrapText="1"/>
    </xf>
    <xf numFmtId="49" fontId="2" fillId="2" borderId="1" xfId="0" applyNumberFormat="1" applyFont="1" applyFill="1" applyBorder="1" applyAlignment="1">
      <alignment wrapText="1"/>
    </xf>
    <xf numFmtId="4" fontId="9" fillId="2" borderId="1" xfId="0" applyNumberFormat="1" applyFont="1" applyFill="1" applyBorder="1" applyAlignment="1">
      <alignment horizontal="right" wrapText="1"/>
    </xf>
    <xf numFmtId="0" fontId="3" fillId="2" borderId="1" xfId="0" applyFont="1" applyFill="1" applyBorder="1" applyAlignment="1">
      <alignment horizontal="justify" wrapText="1"/>
    </xf>
    <xf numFmtId="49" fontId="3" fillId="2" borderId="1" xfId="0" applyNumberFormat="1" applyFont="1" applyFill="1" applyBorder="1" applyAlignment="1">
      <alignment wrapText="1"/>
    </xf>
    <xf numFmtId="0" fontId="2" fillId="2" borderId="1" xfId="0" applyFont="1" applyFill="1" applyBorder="1" applyAlignment="1">
      <alignment horizontal="justify" wrapText="1"/>
    </xf>
    <xf numFmtId="0" fontId="3" fillId="2" borderId="1" xfId="0" applyFont="1" applyFill="1" applyBorder="1" applyAlignment="1"/>
    <xf numFmtId="0" fontId="3" fillId="2" borderId="1" xfId="0" applyNumberFormat="1" applyFont="1" applyFill="1" applyBorder="1" applyAlignment="1">
      <alignment horizontal="justify" wrapText="1"/>
    </xf>
    <xf numFmtId="0" fontId="2" fillId="0" borderId="1" xfId="0" applyFont="1" applyBorder="1" applyAlignment="1">
      <alignment horizontal="center"/>
    </xf>
    <xf numFmtId="0" fontId="11" fillId="0" borderId="0" xfId="0" applyFont="1" applyFill="1" applyAlignment="1">
      <alignment horizontal="right"/>
    </xf>
    <xf numFmtId="0" fontId="3" fillId="0" borderId="1" xfId="0" applyFont="1" applyBorder="1" applyAlignment="1">
      <alignment horizontal="center" vertical="center" wrapText="1"/>
    </xf>
    <xf numFmtId="0" fontId="2" fillId="0" borderId="1" xfId="0" applyFont="1" applyBorder="1" applyAlignment="1">
      <alignment horizontal="center" vertical="top"/>
    </xf>
    <xf numFmtId="2" fontId="0" fillId="0" borderId="0" xfId="0" applyNumberFormat="1"/>
    <xf numFmtId="0" fontId="13" fillId="0" borderId="1" xfId="0" applyFont="1" applyBorder="1" applyAlignment="1">
      <alignment horizontal="center"/>
    </xf>
    <xf numFmtId="0" fontId="14" fillId="0" borderId="0" xfId="0" applyFont="1"/>
    <xf numFmtId="4" fontId="2" fillId="2" borderId="1" xfId="0" applyNumberFormat="1" applyFont="1" applyFill="1" applyBorder="1" applyAlignment="1">
      <alignment horizontal="right"/>
    </xf>
    <xf numFmtId="4" fontId="3" fillId="0" borderId="1" xfId="0" applyNumberFormat="1" applyFont="1" applyBorder="1" applyAlignment="1">
      <alignment horizontal="right"/>
    </xf>
    <xf numFmtId="4" fontId="2" fillId="0" borderId="1" xfId="0" applyNumberFormat="1" applyFont="1" applyBorder="1" applyAlignment="1">
      <alignment horizontal="right"/>
    </xf>
    <xf numFmtId="4" fontId="3" fillId="0" borderId="1" xfId="0" applyNumberFormat="1" applyFont="1" applyFill="1" applyBorder="1" applyAlignment="1">
      <alignment horizontal="right"/>
    </xf>
    <xf numFmtId="4" fontId="9" fillId="0" borderId="1" xfId="0" applyNumberFormat="1" applyFont="1" applyBorder="1" applyAlignment="1">
      <alignment horizontal="right"/>
    </xf>
    <xf numFmtId="4" fontId="10" fillId="0" borderId="1" xfId="0" applyNumberFormat="1" applyFont="1" applyBorder="1" applyAlignment="1">
      <alignment horizontal="right"/>
    </xf>
    <xf numFmtId="4" fontId="3" fillId="2" borderId="1" xfId="0" applyNumberFormat="1" applyFont="1" applyFill="1" applyBorder="1" applyAlignment="1">
      <alignment horizontal="right"/>
    </xf>
    <xf numFmtId="4" fontId="0" fillId="0" borderId="0" xfId="0" applyNumberFormat="1"/>
    <xf numFmtId="0" fontId="2" fillId="0" borderId="0" xfId="0" applyFont="1" applyAlignment="1">
      <alignment horizontal="right"/>
    </xf>
    <xf numFmtId="4" fontId="10" fillId="2" borderId="1" xfId="0" applyNumberFormat="1" applyFont="1" applyFill="1" applyBorder="1" applyAlignment="1">
      <alignment horizontal="right"/>
    </xf>
    <xf numFmtId="0" fontId="0" fillId="0" borderId="0" xfId="0" applyAlignment="1"/>
    <xf numFmtId="4" fontId="10" fillId="0" borderId="1" xfId="0" applyNumberFormat="1" applyFont="1" applyFill="1" applyBorder="1" applyAlignment="1">
      <alignment horizontal="right"/>
    </xf>
    <xf numFmtId="4" fontId="9" fillId="0" borderId="1" xfId="0" applyNumberFormat="1" applyFont="1" applyFill="1" applyBorder="1" applyAlignment="1">
      <alignment horizontal="right"/>
    </xf>
    <xf numFmtId="4" fontId="14" fillId="0" borderId="0" xfId="0" applyNumberFormat="1" applyFont="1"/>
    <xf numFmtId="0" fontId="3" fillId="0" borderId="1" xfId="0" applyFont="1" applyBorder="1" applyAlignment="1">
      <alignment vertical="top"/>
    </xf>
    <xf numFmtId="0" fontId="3" fillId="2" borderId="1" xfId="0" applyFont="1" applyFill="1" applyBorder="1" applyAlignment="1">
      <alignment vertical="top"/>
    </xf>
    <xf numFmtId="0" fontId="3" fillId="2" borderId="1" xfId="0" applyFont="1" applyFill="1" applyBorder="1" applyAlignment="1">
      <alignment vertical="top" wrapText="1"/>
    </xf>
    <xf numFmtId="0" fontId="2" fillId="2" borderId="1" xfId="0" applyFont="1" applyFill="1" applyBorder="1" applyAlignment="1">
      <alignment vertical="top" wrapText="1"/>
    </xf>
    <xf numFmtId="0" fontId="2" fillId="0" borderId="1" xfId="0" applyFont="1" applyBorder="1" applyAlignment="1">
      <alignment vertical="top"/>
    </xf>
    <xf numFmtId="0" fontId="3" fillId="0" borderId="1" xfId="0" applyFont="1" applyBorder="1" applyAlignment="1">
      <alignment horizontal="justify" vertical="top"/>
    </xf>
    <xf numFmtId="0" fontId="3" fillId="2" borderId="1" xfId="0" applyFont="1" applyFill="1" applyBorder="1" applyAlignment="1">
      <alignment horizontal="justify" vertical="top"/>
    </xf>
    <xf numFmtId="0" fontId="3" fillId="2" borderId="1" xfId="0" applyFont="1" applyFill="1" applyBorder="1" applyAlignment="1">
      <alignment horizontal="justify" vertical="top" wrapText="1"/>
    </xf>
    <xf numFmtId="0" fontId="2" fillId="2" borderId="1" xfId="0" applyFont="1" applyFill="1" applyBorder="1" applyAlignment="1">
      <alignment horizontal="justify" vertical="top"/>
    </xf>
    <xf numFmtId="0" fontId="2" fillId="0" borderId="1" xfId="0" applyFont="1" applyBorder="1" applyAlignment="1">
      <alignment horizontal="justify" vertical="top" wrapText="1"/>
    </xf>
    <xf numFmtId="0" fontId="3" fillId="2" borderId="1" xfId="0" applyFont="1" applyFill="1" applyBorder="1" applyAlignment="1">
      <alignment horizontal="left" vertical="top" wrapText="1"/>
    </xf>
    <xf numFmtId="0" fontId="3" fillId="0" borderId="1" xfId="0" applyFont="1" applyBorder="1" applyAlignment="1">
      <alignment vertical="top" wrapText="1"/>
    </xf>
    <xf numFmtId="0" fontId="3" fillId="0" borderId="1" xfId="0" applyFont="1" applyBorder="1" applyAlignment="1">
      <alignment horizontal="justify" vertical="top" wrapText="1"/>
    </xf>
    <xf numFmtId="0" fontId="2" fillId="0" borderId="1" xfId="0" applyNumberFormat="1" applyFont="1" applyBorder="1" applyAlignment="1">
      <alignment horizontal="justify" vertical="top" wrapText="1"/>
    </xf>
    <xf numFmtId="0" fontId="2" fillId="0" borderId="1" xfId="0" applyFont="1" applyBorder="1" applyAlignment="1">
      <alignment vertical="top" wrapText="1"/>
    </xf>
    <xf numFmtId="0" fontId="3" fillId="0" borderId="1" xfId="0" applyFont="1" applyFill="1" applyBorder="1" applyAlignment="1">
      <alignment horizontal="justify" vertical="top" wrapText="1"/>
    </xf>
    <xf numFmtId="0" fontId="2" fillId="2" borderId="1" xfId="0" applyFont="1" applyFill="1" applyBorder="1" applyAlignment="1">
      <alignment vertical="top"/>
    </xf>
    <xf numFmtId="0" fontId="2" fillId="2" borderId="1" xfId="0" applyFont="1" applyFill="1" applyBorder="1" applyAlignment="1">
      <alignment horizontal="justify" vertical="top" wrapText="1"/>
    </xf>
    <xf numFmtId="0" fontId="2" fillId="0" borderId="1" xfId="0" applyFont="1" applyBorder="1" applyAlignment="1">
      <alignment horizontal="justify" vertical="top"/>
    </xf>
    <xf numFmtId="0" fontId="3" fillId="0" borderId="1" xfId="0" applyFont="1" applyFill="1" applyBorder="1" applyAlignment="1">
      <alignment horizontal="justify" vertical="top"/>
    </xf>
    <xf numFmtId="0" fontId="2" fillId="0" borderId="0" xfId="0" applyFont="1" applyAlignment="1">
      <alignment horizontal="right"/>
    </xf>
    <xf numFmtId="0" fontId="0" fillId="0" borderId="0" xfId="0" applyAlignment="1"/>
    <xf numFmtId="0" fontId="2" fillId="0" borderId="0" xfId="0" applyFont="1" applyAlignment="1"/>
    <xf numFmtId="4" fontId="2" fillId="0" borderId="1" xfId="0" applyNumberFormat="1" applyFont="1" applyFill="1" applyBorder="1" applyAlignment="1">
      <alignment horizontal="right"/>
    </xf>
    <xf numFmtId="0" fontId="0" fillId="2" borderId="0" xfId="0" applyFill="1"/>
    <xf numFmtId="0" fontId="2" fillId="0" borderId="1" xfId="0" applyFont="1" applyBorder="1" applyAlignment="1">
      <alignment horizontal="left"/>
    </xf>
    <xf numFmtId="0" fontId="2" fillId="2" borderId="1" xfId="0" applyFont="1" applyFill="1" applyBorder="1" applyAlignment="1">
      <alignment horizontal="left" wrapText="1"/>
    </xf>
    <xf numFmtId="4" fontId="8" fillId="0" borderId="0" xfId="0" applyNumberFormat="1" applyFont="1"/>
    <xf numFmtId="4" fontId="3" fillId="3" borderId="1" xfId="0" applyNumberFormat="1" applyFont="1" applyFill="1" applyBorder="1" applyAlignment="1">
      <alignment horizontal="right"/>
    </xf>
    <xf numFmtId="4" fontId="2" fillId="3" borderId="1" xfId="0" applyNumberFormat="1" applyFont="1" applyFill="1" applyBorder="1" applyAlignment="1">
      <alignment horizontal="right"/>
    </xf>
    <xf numFmtId="0" fontId="2" fillId="0" borderId="0" xfId="0" applyFont="1" applyAlignment="1">
      <alignment horizontal="center"/>
    </xf>
    <xf numFmtId="0" fontId="0" fillId="0" borderId="0" xfId="0" applyAlignment="1"/>
    <xf numFmtId="0" fontId="2" fillId="0" borderId="0" xfId="0" applyFont="1" applyAlignment="1"/>
    <xf numFmtId="0" fontId="9" fillId="0" borderId="1" xfId="0" applyFont="1" applyFill="1" applyBorder="1" applyAlignment="1">
      <alignment vertical="top" wrapText="1"/>
    </xf>
    <xf numFmtId="0" fontId="9" fillId="0" borderId="1" xfId="0" applyFont="1" applyFill="1" applyBorder="1" applyAlignment="1">
      <alignment horizontal="justify" vertical="top" wrapText="1"/>
    </xf>
    <xf numFmtId="0" fontId="10" fillId="0" borderId="1" xfId="0" applyFont="1" applyFill="1" applyBorder="1" applyAlignment="1">
      <alignment vertical="top" wrapText="1"/>
    </xf>
    <xf numFmtId="0" fontId="10" fillId="0" borderId="1" xfId="0" applyFont="1" applyFill="1" applyBorder="1" applyAlignment="1">
      <alignment horizontal="justify" vertical="top" wrapText="1"/>
    </xf>
    <xf numFmtId="0" fontId="9" fillId="0" borderId="1" xfId="0" applyNumberFormat="1" applyFont="1" applyFill="1" applyBorder="1" applyAlignment="1">
      <alignment horizontal="justify" vertical="top" wrapText="1"/>
    </xf>
    <xf numFmtId="0" fontId="10" fillId="0" borderId="1" xfId="0" applyFont="1" applyFill="1" applyBorder="1" applyAlignment="1">
      <alignment vertical="top"/>
    </xf>
    <xf numFmtId="0" fontId="10" fillId="0" borderId="1" xfId="0" applyFont="1" applyFill="1" applyBorder="1" applyAlignment="1">
      <alignment horizontal="justify" vertical="top"/>
    </xf>
    <xf numFmtId="0" fontId="9" fillId="2" borderId="1" xfId="0" applyFont="1" applyFill="1" applyBorder="1" applyAlignment="1">
      <alignment horizontal="left" vertical="top"/>
    </xf>
    <xf numFmtId="0" fontId="10" fillId="2" borderId="1" xfId="0" applyFont="1" applyFill="1" applyBorder="1" applyAlignment="1">
      <alignment horizontal="left" vertical="top"/>
    </xf>
    <xf numFmtId="0" fontId="10" fillId="2" borderId="1" xfId="0" applyNumberFormat="1" applyFont="1" applyFill="1" applyBorder="1" applyAlignment="1">
      <alignment horizontal="justify" vertical="top"/>
    </xf>
    <xf numFmtId="0" fontId="2" fillId="3" borderId="1" xfId="0" applyFont="1" applyFill="1" applyBorder="1" applyAlignment="1">
      <alignment horizontal="justify" vertical="top" wrapText="1"/>
    </xf>
    <xf numFmtId="0" fontId="3" fillId="3" borderId="1" xfId="0" applyFont="1" applyFill="1" applyBorder="1" applyAlignment="1">
      <alignment horizontal="justify" vertical="top" wrapText="1"/>
    </xf>
    <xf numFmtId="0" fontId="9" fillId="2" borderId="1" xfId="0" applyFont="1" applyFill="1" applyBorder="1" applyAlignment="1">
      <alignment horizontal="justify" wrapText="1"/>
    </xf>
    <xf numFmtId="0" fontId="3" fillId="3" borderId="1" xfId="0" applyFont="1" applyFill="1" applyBorder="1" applyAlignment="1">
      <alignment vertical="top"/>
    </xf>
    <xf numFmtId="0" fontId="2" fillId="3" borderId="1" xfId="0" applyFont="1" applyFill="1" applyBorder="1" applyAlignment="1">
      <alignment vertical="top"/>
    </xf>
    <xf numFmtId="49" fontId="9" fillId="2" borderId="1" xfId="0" applyNumberFormat="1" applyFont="1" applyFill="1" applyBorder="1" applyAlignment="1">
      <alignment wrapText="1"/>
    </xf>
    <xf numFmtId="49" fontId="10" fillId="2" borderId="1" xfId="0" applyNumberFormat="1" applyFont="1" applyFill="1" applyBorder="1" applyAlignment="1">
      <alignment wrapText="1"/>
    </xf>
    <xf numFmtId="0" fontId="10" fillId="2" borderId="1" xfId="13" applyFont="1" applyFill="1" applyBorder="1" applyAlignment="1">
      <alignment horizontal="justify" wrapText="1"/>
    </xf>
    <xf numFmtId="49" fontId="9" fillId="0" borderId="1" xfId="29" applyNumberFormat="1" applyFont="1" applyBorder="1" applyAlignment="1" applyProtection="1">
      <alignment horizontal="left" vertical="top"/>
    </xf>
    <xf numFmtId="0" fontId="9" fillId="0" borderId="1" xfId="28" applyNumberFormat="1" applyFont="1" applyBorder="1" applyAlignment="1" applyProtection="1">
      <alignment horizontal="justify" vertical="top" wrapText="1"/>
    </xf>
    <xf numFmtId="49" fontId="10" fillId="0" borderId="1" xfId="29" applyNumberFormat="1" applyFont="1" applyBorder="1" applyAlignment="1" applyProtection="1">
      <alignment horizontal="left" vertical="top"/>
    </xf>
    <xf numFmtId="0" fontId="10" fillId="0" borderId="1" xfId="28" applyNumberFormat="1" applyFont="1" applyBorder="1" applyAlignment="1" applyProtection="1">
      <alignment horizontal="justify" vertical="top" wrapText="1"/>
    </xf>
    <xf numFmtId="0" fontId="14" fillId="0" borderId="0" xfId="0" applyFont="1" applyAlignment="1">
      <alignment vertical="top"/>
    </xf>
    <xf numFmtId="0" fontId="9" fillId="0" borderId="1" xfId="0" applyFont="1" applyBorder="1" applyAlignment="1">
      <alignment vertical="top"/>
    </xf>
    <xf numFmtId="0" fontId="10" fillId="0" borderId="1" xfId="0" applyFont="1" applyBorder="1" applyAlignment="1">
      <alignment vertical="top"/>
    </xf>
    <xf numFmtId="0" fontId="2" fillId="0" borderId="1" xfId="0" applyFont="1" applyBorder="1" applyAlignment="1">
      <alignment horizontal="justify"/>
    </xf>
    <xf numFmtId="0" fontId="14" fillId="2" borderId="0" xfId="0" applyFont="1" applyFill="1"/>
    <xf numFmtId="0" fontId="9" fillId="0" borderId="1" xfId="0" applyFont="1" applyBorder="1" applyAlignment="1">
      <alignment vertical="top" wrapText="1"/>
    </xf>
    <xf numFmtId="0" fontId="10" fillId="0" borderId="1" xfId="0" applyFont="1" applyBorder="1" applyAlignment="1">
      <alignment vertical="top" wrapText="1"/>
    </xf>
    <xf numFmtId="0" fontId="2" fillId="2" borderId="1" xfId="1" applyFont="1" applyFill="1" applyBorder="1" applyAlignment="1">
      <alignment horizontal="justify" wrapText="1"/>
    </xf>
    <xf numFmtId="0" fontId="2" fillId="2" borderId="1" xfId="0" applyNumberFormat="1" applyFont="1" applyFill="1" applyBorder="1" applyAlignment="1">
      <alignment horizontal="justify" wrapText="1"/>
    </xf>
    <xf numFmtId="0" fontId="2" fillId="0" borderId="1" xfId="9" applyFont="1" applyFill="1" applyBorder="1" applyAlignment="1">
      <alignment horizontal="center"/>
    </xf>
    <xf numFmtId="0" fontId="2" fillId="0" borderId="1" xfId="1" applyFont="1" applyFill="1" applyBorder="1" applyAlignment="1">
      <alignment horizontal="justify" wrapText="1"/>
    </xf>
    <xf numFmtId="0" fontId="2" fillId="2" borderId="1" xfId="9" applyFont="1" applyFill="1" applyBorder="1" applyAlignment="1">
      <alignment horizontal="justify"/>
    </xf>
    <xf numFmtId="0" fontId="2" fillId="2" borderId="1" xfId="0" applyFont="1" applyFill="1" applyBorder="1" applyAlignment="1">
      <alignment horizontal="left"/>
    </xf>
    <xf numFmtId="0" fontId="2" fillId="2" borderId="1" xfId="5" applyFont="1" applyFill="1" applyBorder="1" applyAlignment="1"/>
    <xf numFmtId="0" fontId="2" fillId="2" borderId="1" xfId="5" applyFont="1" applyFill="1" applyBorder="1" applyAlignment="1">
      <alignment horizontal="justify" wrapText="1"/>
    </xf>
    <xf numFmtId="0" fontId="2" fillId="0" borderId="1" xfId="0" applyFont="1" applyFill="1" applyBorder="1" applyAlignment="1">
      <alignment horizontal="justify" vertical="top"/>
    </xf>
    <xf numFmtId="0" fontId="2" fillId="2" borderId="1" xfId="1" applyFont="1" applyFill="1" applyBorder="1" applyAlignment="1">
      <alignment horizontal="justify" vertical="top" wrapText="1"/>
    </xf>
    <xf numFmtId="0" fontId="3" fillId="0" borderId="4" xfId="0" applyFont="1" applyFill="1" applyBorder="1" applyAlignment="1">
      <alignment horizontal="justify" vertical="top" wrapText="1"/>
    </xf>
    <xf numFmtId="0" fontId="0" fillId="0" borderId="0" xfId="0" applyNumberFormat="1"/>
    <xf numFmtId="0" fontId="8" fillId="2" borderId="0" xfId="0" applyFont="1" applyFill="1"/>
    <xf numFmtId="0" fontId="14" fillId="3" borderId="0" xfId="0" applyFont="1" applyFill="1"/>
    <xf numFmtId="0" fontId="2" fillId="2" borderId="1" xfId="0" applyFont="1" applyFill="1" applyBorder="1" applyAlignment="1">
      <alignment wrapText="1"/>
    </xf>
    <xf numFmtId="0" fontId="14" fillId="0" borderId="0" xfId="0" applyNumberFormat="1" applyFont="1"/>
    <xf numFmtId="0" fontId="19" fillId="0" borderId="0" xfId="1" applyFont="1"/>
    <xf numFmtId="0" fontId="19" fillId="0" borderId="0" xfId="1" applyFont="1" applyAlignment="1">
      <alignment vertical="center"/>
    </xf>
    <xf numFmtId="0" fontId="19" fillId="0" borderId="0" xfId="1" applyFont="1" applyBorder="1" applyAlignment="1">
      <alignment vertical="center"/>
    </xf>
    <xf numFmtId="49" fontId="20" fillId="0" borderId="0" xfId="0" applyNumberFormat="1" applyFont="1" applyBorder="1" applyAlignment="1" applyProtection="1">
      <alignment horizontal="center" vertical="center" wrapText="1"/>
    </xf>
    <xf numFmtId="165" fontId="20" fillId="0" borderId="0" xfId="0" applyNumberFormat="1" applyFont="1" applyBorder="1" applyAlignment="1" applyProtection="1">
      <alignment horizontal="left" vertical="center" wrapText="1"/>
    </xf>
    <xf numFmtId="4" fontId="20" fillId="0" borderId="0" xfId="0" applyNumberFormat="1" applyFont="1" applyBorder="1" applyAlignment="1" applyProtection="1">
      <alignment horizontal="right" vertical="center" wrapText="1"/>
    </xf>
    <xf numFmtId="49" fontId="20" fillId="0" borderId="0" xfId="0" applyNumberFormat="1" applyFont="1" applyBorder="1" applyAlignment="1" applyProtection="1">
      <alignment horizontal="left" vertical="center" wrapText="1"/>
    </xf>
    <xf numFmtId="4" fontId="2" fillId="2" borderId="1" xfId="1" applyNumberFormat="1" applyFont="1" applyFill="1" applyBorder="1" applyAlignment="1">
      <alignment horizontal="center" wrapText="1"/>
    </xf>
    <xf numFmtId="4" fontId="2" fillId="0" borderId="1" xfId="0" applyNumberFormat="1" applyFont="1" applyBorder="1" applyAlignment="1" applyProtection="1">
      <alignment horizontal="center" wrapText="1"/>
    </xf>
    <xf numFmtId="4" fontId="3" fillId="2" borderId="1" xfId="1" applyNumberFormat="1" applyFont="1" applyFill="1" applyBorder="1" applyAlignment="1">
      <alignment horizontal="center" wrapText="1"/>
    </xf>
    <xf numFmtId="4" fontId="2" fillId="0" borderId="6" xfId="1" applyNumberFormat="1" applyFont="1" applyBorder="1" applyAlignment="1">
      <alignment horizontal="center" wrapText="1"/>
    </xf>
    <xf numFmtId="0" fontId="2" fillId="2" borderId="6" xfId="0" applyFont="1" applyFill="1" applyBorder="1" applyAlignment="1">
      <alignment horizontal="left" wrapText="1"/>
    </xf>
    <xf numFmtId="0" fontId="2" fillId="2" borderId="1" xfId="1" applyFont="1" applyFill="1" applyBorder="1" applyAlignment="1">
      <alignment horizontal="left" wrapText="1"/>
    </xf>
    <xf numFmtId="0" fontId="2" fillId="2" borderId="1" xfId="1" applyFont="1" applyFill="1" applyBorder="1" applyAlignment="1">
      <alignment horizontal="center"/>
    </xf>
    <xf numFmtId="0" fontId="2" fillId="4" borderId="1" xfId="0" applyFont="1" applyFill="1" applyBorder="1" applyAlignment="1">
      <alignment horizontal="justify" wrapText="1"/>
    </xf>
    <xf numFmtId="49" fontId="2" fillId="0" borderId="1" xfId="0" applyNumberFormat="1" applyFont="1" applyBorder="1" applyAlignment="1" applyProtection="1">
      <alignment horizontal="left" wrapText="1"/>
    </xf>
    <xf numFmtId="49" fontId="2" fillId="2" borderId="1" xfId="0" applyNumberFormat="1" applyFont="1" applyFill="1" applyBorder="1" applyAlignment="1">
      <alignment horizontal="left"/>
    </xf>
    <xf numFmtId="0" fontId="2" fillId="0" borderId="1" xfId="1" applyFont="1" applyBorder="1" applyAlignment="1">
      <alignment horizontal="left" wrapText="1"/>
    </xf>
    <xf numFmtId="0" fontId="2" fillId="0" borderId="1" xfId="9" applyFont="1" applyBorder="1" applyAlignment="1">
      <alignment horizontal="center"/>
    </xf>
    <xf numFmtId="0" fontId="2" fillId="0" borderId="1" xfId="9" applyFont="1" applyFill="1" applyBorder="1" applyAlignment="1">
      <alignment horizontal="justify"/>
    </xf>
    <xf numFmtId="4" fontId="2" fillId="2" borderId="1" xfId="15" applyNumberFormat="1" applyFont="1" applyFill="1" applyBorder="1" applyAlignment="1">
      <alignment horizontal="center"/>
    </xf>
    <xf numFmtId="0" fontId="2" fillId="0" borderId="1" xfId="0" applyFont="1" applyFill="1" applyBorder="1" applyAlignment="1">
      <alignment horizontal="center"/>
    </xf>
    <xf numFmtId="0" fontId="2" fillId="0" borderId="1" xfId="0" applyNumberFormat="1" applyFont="1" applyFill="1" applyBorder="1" applyAlignment="1">
      <alignment horizontal="justify"/>
    </xf>
    <xf numFmtId="0" fontId="2" fillId="2" borderId="1" xfId="0" applyFont="1" applyFill="1" applyBorder="1" applyAlignment="1">
      <alignment horizontal="center"/>
    </xf>
    <xf numFmtId="0" fontId="2" fillId="0" borderId="1" xfId="8" applyNumberFormat="1" applyFont="1" applyFill="1" applyBorder="1" applyAlignment="1">
      <alignment horizontal="justify"/>
    </xf>
    <xf numFmtId="0" fontId="2" fillId="2" borderId="1" xfId="1" applyNumberFormat="1" applyFont="1" applyFill="1" applyBorder="1" applyAlignment="1">
      <alignment horizontal="left" wrapText="1"/>
    </xf>
    <xf numFmtId="0" fontId="2" fillId="2" borderId="1" xfId="5" applyFont="1" applyFill="1" applyBorder="1" applyAlignment="1">
      <alignment horizontal="left"/>
    </xf>
    <xf numFmtId="4" fontId="3" fillId="0" borderId="1" xfId="1" applyNumberFormat="1" applyFont="1" applyBorder="1" applyAlignment="1">
      <alignment horizontal="center" wrapText="1"/>
    </xf>
    <xf numFmtId="0" fontId="2" fillId="0" borderId="1" xfId="1" applyFont="1" applyBorder="1" applyAlignment="1">
      <alignment horizontal="center" wrapText="1"/>
    </xf>
    <xf numFmtId="0" fontId="2" fillId="0" borderId="1" xfId="1" applyFont="1" applyBorder="1" applyAlignment="1">
      <alignment horizontal="center"/>
    </xf>
    <xf numFmtId="0" fontId="3" fillId="0" borderId="1" xfId="1" applyFont="1" applyBorder="1" applyAlignment="1">
      <alignment horizontal="center"/>
    </xf>
    <xf numFmtId="0" fontId="3" fillId="2" borderId="1" xfId="1" applyFont="1" applyFill="1" applyBorder="1" applyAlignment="1">
      <alignment horizontal="center"/>
    </xf>
    <xf numFmtId="0" fontId="3" fillId="2" borderId="1" xfId="16" applyFont="1" applyFill="1" applyBorder="1" applyAlignment="1">
      <alignment horizontal="center"/>
    </xf>
    <xf numFmtId="0" fontId="19" fillId="0" borderId="0" xfId="1" applyFont="1" applyAlignment="1">
      <alignment horizontal="center"/>
    </xf>
    <xf numFmtId="0" fontId="3" fillId="0" borderId="0" xfId="0" applyFont="1" applyAlignment="1">
      <alignment horizontal="center"/>
    </xf>
    <xf numFmtId="0" fontId="3" fillId="0" borderId="0" xfId="0" applyFont="1" applyAlignment="1"/>
    <xf numFmtId="0" fontId="2" fillId="0" borderId="0" xfId="0" applyFont="1" applyAlignment="1">
      <alignment horizontal="center" vertical="center"/>
    </xf>
    <xf numFmtId="0" fontId="2" fillId="0" borderId="0" xfId="0" applyFont="1" applyAlignment="1">
      <alignment horizontal="center"/>
    </xf>
    <xf numFmtId="0" fontId="2" fillId="0" borderId="0" xfId="0" applyFont="1" applyAlignment="1">
      <alignment horizontal="right"/>
    </xf>
    <xf numFmtId="0" fontId="0" fillId="0" borderId="0" xfId="0" applyAlignment="1"/>
    <xf numFmtId="0" fontId="3" fillId="0" borderId="1" xfId="0" applyFont="1" applyBorder="1" applyAlignment="1">
      <alignment horizontal="center" vertical="top" wrapText="1"/>
    </xf>
    <xf numFmtId="0" fontId="6" fillId="0" borderId="1" xfId="0" applyFont="1" applyBorder="1" applyAlignment="1">
      <alignment vertical="top"/>
    </xf>
    <xf numFmtId="0" fontId="3" fillId="0" borderId="3" xfId="0" applyFont="1" applyBorder="1" applyAlignment="1">
      <alignment horizontal="center" vertical="top" wrapText="1"/>
    </xf>
    <xf numFmtId="0" fontId="6" fillId="0" borderId="2" xfId="0" applyFont="1" applyBorder="1" applyAlignment="1">
      <alignment vertical="top"/>
    </xf>
    <xf numFmtId="0" fontId="2" fillId="0" borderId="0" xfId="0" applyFont="1" applyFill="1" applyAlignment="1">
      <alignment horizontal="right"/>
    </xf>
    <xf numFmtId="0" fontId="0" fillId="0" borderId="0" xfId="0" applyAlignment="1">
      <alignment horizontal="right"/>
    </xf>
    <xf numFmtId="0" fontId="11" fillId="0" borderId="0" xfId="0" applyFont="1" applyFill="1" applyAlignment="1">
      <alignment horizontal="right"/>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12" fillId="0" borderId="2" xfId="0" applyFont="1" applyBorder="1" applyAlignment="1">
      <alignment horizontal="center" vertical="top" wrapText="1"/>
    </xf>
    <xf numFmtId="0" fontId="3" fillId="0" borderId="5" xfId="0" applyFont="1" applyBorder="1" applyAlignment="1">
      <alignment horizontal="center" vertical="top"/>
    </xf>
    <xf numFmtId="0" fontId="3" fillId="0" borderId="6" xfId="0" applyFont="1" applyBorder="1" applyAlignment="1">
      <alignment horizontal="center" vertical="top"/>
    </xf>
    <xf numFmtId="0" fontId="3" fillId="0" borderId="7" xfId="0" applyFont="1" applyBorder="1" applyAlignment="1">
      <alignment horizontal="center" vertical="top" wrapText="1"/>
    </xf>
    <xf numFmtId="0" fontId="3" fillId="0" borderId="7" xfId="0" applyFont="1" applyBorder="1" applyAlignment="1">
      <alignment horizontal="center" vertical="top"/>
    </xf>
    <xf numFmtId="0" fontId="3" fillId="0" borderId="9" xfId="0" applyFont="1" applyBorder="1" applyAlignment="1">
      <alignment horizontal="center" vertical="top"/>
    </xf>
    <xf numFmtId="0" fontId="3" fillId="0" borderId="8" xfId="0" applyFont="1" applyBorder="1" applyAlignment="1">
      <alignment horizontal="center" vertical="top"/>
    </xf>
    <xf numFmtId="0" fontId="3" fillId="0" borderId="10" xfId="0" applyFont="1" applyBorder="1" applyAlignment="1">
      <alignment horizontal="center" vertical="top"/>
    </xf>
    <xf numFmtId="0" fontId="3" fillId="0" borderId="11" xfId="0" applyFont="1" applyBorder="1" applyAlignment="1">
      <alignment horizontal="center" vertical="top"/>
    </xf>
    <xf numFmtId="0" fontId="3" fillId="2" borderId="3" xfId="16" applyFont="1" applyFill="1" applyBorder="1" applyAlignment="1">
      <alignment horizontal="right"/>
    </xf>
    <xf numFmtId="0" fontId="3" fillId="2" borderId="15" xfId="16" applyFont="1" applyFill="1" applyBorder="1" applyAlignment="1">
      <alignment horizontal="right"/>
    </xf>
    <xf numFmtId="0" fontId="3" fillId="2" borderId="2" xfId="16" applyFont="1" applyFill="1" applyBorder="1" applyAlignment="1">
      <alignment horizontal="right"/>
    </xf>
    <xf numFmtId="0" fontId="3" fillId="0" borderId="1" xfId="1" applyFont="1" applyBorder="1" applyAlignment="1">
      <alignment horizontal="left"/>
    </xf>
    <xf numFmtId="0" fontId="17" fillId="0" borderId="0" xfId="1" applyFont="1" applyAlignment="1">
      <alignment horizontal="center" vertical="top" wrapText="1"/>
    </xf>
    <xf numFmtId="0" fontId="18" fillId="0" borderId="0" xfId="1" applyFont="1" applyAlignment="1">
      <alignment horizontal="center" vertical="top" wrapText="1"/>
    </xf>
    <xf numFmtId="0" fontId="18" fillId="0" borderId="14" xfId="1" applyFont="1" applyBorder="1" applyAlignment="1">
      <alignment horizontal="center" vertical="top" wrapText="1"/>
    </xf>
    <xf numFmtId="0" fontId="17" fillId="0" borderId="1" xfId="1" applyFont="1" applyBorder="1" applyAlignment="1">
      <alignment horizontal="center" wrapText="1"/>
    </xf>
    <xf numFmtId="0" fontId="17" fillId="0" borderId="1" xfId="1" applyFont="1" applyBorder="1" applyAlignment="1">
      <alignment horizontal="center" vertical="top" wrapText="1"/>
    </xf>
    <xf numFmtId="0" fontId="17" fillId="0" borderId="5" xfId="1" applyFont="1" applyBorder="1" applyAlignment="1">
      <alignment horizontal="center" vertical="top" wrapText="1"/>
    </xf>
    <xf numFmtId="0" fontId="17" fillId="0" borderId="6" xfId="1" applyFont="1" applyBorder="1" applyAlignment="1">
      <alignment horizontal="center" vertical="top" wrapText="1"/>
    </xf>
    <xf numFmtId="0" fontId="21" fillId="0" borderId="0" xfId="0" applyFont="1"/>
    <xf numFmtId="0" fontId="21" fillId="0" borderId="0" xfId="0" applyFont="1" applyAlignment="1">
      <alignment horizontal="right"/>
    </xf>
    <xf numFmtId="0" fontId="21" fillId="0" borderId="0" xfId="0" applyFont="1" applyAlignment="1">
      <alignment horizontal="right"/>
    </xf>
    <xf numFmtId="0" fontId="21" fillId="0" borderId="0" xfId="0" applyFont="1" applyFill="1" applyAlignment="1">
      <alignment horizontal="right"/>
    </xf>
    <xf numFmtId="0" fontId="23" fillId="0" borderId="0" xfId="0" applyFont="1"/>
    <xf numFmtId="0" fontId="23" fillId="0" borderId="0" xfId="0" applyFont="1" applyAlignment="1">
      <alignment horizontal="right"/>
    </xf>
    <xf numFmtId="0" fontId="23" fillId="0" borderId="0" xfId="0" applyFont="1" applyAlignment="1">
      <alignment horizontal="right"/>
    </xf>
    <xf numFmtId="0" fontId="23" fillId="0" borderId="0" xfId="0" applyFont="1" applyFill="1" applyAlignment="1">
      <alignment horizontal="right"/>
    </xf>
    <xf numFmtId="0" fontId="24" fillId="0" borderId="0" xfId="0" applyFont="1" applyFill="1" applyAlignment="1">
      <alignment horizontal="right"/>
    </xf>
    <xf numFmtId="0" fontId="25" fillId="0" borderId="0" xfId="0" applyFont="1" applyAlignment="1">
      <alignment horizontal="center"/>
    </xf>
    <xf numFmtId="0" fontId="25" fillId="0" borderId="0" xfId="0" applyFont="1" applyAlignment="1"/>
    <xf numFmtId="0" fontId="26" fillId="0" borderId="0" xfId="0" applyFont="1" applyAlignment="1">
      <alignment horizontal="center" vertical="center"/>
    </xf>
    <xf numFmtId="0" fontId="26" fillId="0" borderId="0" xfId="0" applyFont="1" applyAlignment="1">
      <alignment horizontal="center"/>
    </xf>
    <xf numFmtId="0" fontId="21" fillId="0" borderId="1" xfId="0" applyFont="1" applyBorder="1" applyAlignment="1">
      <alignment horizontal="center" vertical="top" wrapText="1"/>
    </xf>
    <xf numFmtId="0" fontId="21" fillId="0" borderId="1" xfId="0" applyFont="1" applyBorder="1" applyAlignment="1">
      <alignment vertical="top"/>
    </xf>
    <xf numFmtId="4" fontId="21" fillId="0" borderId="1" xfId="0" applyNumberFormat="1" applyFont="1" applyBorder="1" applyAlignment="1">
      <alignment horizontal="right"/>
    </xf>
    <xf numFmtId="4" fontId="21" fillId="2" borderId="1" xfId="0" applyNumberFormat="1" applyFont="1" applyFill="1" applyBorder="1" applyAlignment="1">
      <alignment horizontal="right"/>
    </xf>
    <xf numFmtId="0" fontId="26" fillId="0" borderId="1" xfId="0" applyFont="1" applyBorder="1" applyAlignment="1">
      <alignment horizontal="center" vertical="top" wrapText="1"/>
    </xf>
    <xf numFmtId="0" fontId="25" fillId="0" borderId="1" xfId="0" applyFont="1" applyBorder="1" applyAlignment="1">
      <alignment vertical="top"/>
    </xf>
    <xf numFmtId="0" fontId="25" fillId="0" borderId="1" xfId="0" applyFont="1" applyBorder="1" applyAlignment="1">
      <alignment horizontal="justify" vertical="top"/>
    </xf>
    <xf numFmtId="4" fontId="25" fillId="0" borderId="1" xfId="0" applyNumberFormat="1" applyFont="1" applyBorder="1" applyAlignment="1">
      <alignment horizontal="right"/>
    </xf>
    <xf numFmtId="0" fontId="26" fillId="0" borderId="1" xfId="0" applyFont="1" applyBorder="1" applyAlignment="1">
      <alignment vertical="top"/>
    </xf>
    <xf numFmtId="0" fontId="26" fillId="0" borderId="1" xfId="0" applyFont="1" applyBorder="1" applyAlignment="1">
      <alignment horizontal="justify" vertical="top"/>
    </xf>
    <xf numFmtId="4" fontId="26" fillId="0" borderId="1" xfId="0" applyNumberFormat="1" applyFont="1" applyBorder="1" applyAlignment="1">
      <alignment horizontal="right"/>
    </xf>
    <xf numFmtId="0" fontId="25" fillId="0" borderId="1" xfId="0" applyFont="1" applyFill="1" applyBorder="1" applyAlignment="1">
      <alignment horizontal="justify" vertical="top"/>
    </xf>
    <xf numFmtId="4" fontId="26" fillId="2" borderId="1" xfId="0" applyNumberFormat="1" applyFont="1" applyFill="1" applyBorder="1" applyAlignment="1">
      <alignment horizontal="right"/>
    </xf>
    <xf numFmtId="4" fontId="25" fillId="0" borderId="1" xfId="0" applyNumberFormat="1" applyFont="1" applyFill="1" applyBorder="1" applyAlignment="1">
      <alignment horizontal="right"/>
    </xf>
    <xf numFmtId="4" fontId="26" fillId="0" borderId="1" xfId="0" applyNumberFormat="1" applyFont="1" applyFill="1" applyBorder="1" applyAlignment="1">
      <alignment horizontal="right"/>
    </xf>
    <xf numFmtId="0" fontId="27" fillId="0" borderId="0" xfId="0" applyFont="1" applyAlignment="1"/>
    <xf numFmtId="0" fontId="27" fillId="0" borderId="0" xfId="0" applyFont="1" applyAlignment="1">
      <alignment horizontal="right"/>
    </xf>
    <xf numFmtId="0" fontId="21" fillId="0" borderId="0" xfId="0" applyFont="1" applyFill="1" applyAlignment="1">
      <alignment horizontal="right"/>
    </xf>
    <xf numFmtId="0" fontId="22" fillId="0" borderId="0" xfId="0" applyFont="1" applyFill="1" applyAlignment="1">
      <alignment horizontal="right"/>
    </xf>
    <xf numFmtId="0" fontId="21" fillId="0" borderId="0" xfId="0" applyFont="1" applyAlignment="1"/>
    <xf numFmtId="0" fontId="21" fillId="0" borderId="1" xfId="0" applyFont="1" applyBorder="1" applyAlignment="1">
      <alignment horizontal="center"/>
    </xf>
    <xf numFmtId="0" fontId="21" fillId="2" borderId="1" xfId="0" applyFont="1" applyFill="1" applyBorder="1" applyAlignment="1">
      <alignment horizontal="left" vertical="top"/>
    </xf>
    <xf numFmtId="0" fontId="21" fillId="2" borderId="1" xfId="0" applyFont="1" applyFill="1" applyBorder="1" applyAlignment="1">
      <alignment vertical="top" wrapText="1"/>
    </xf>
    <xf numFmtId="0" fontId="21" fillId="2" borderId="1" xfId="0" applyFont="1" applyFill="1" applyBorder="1" applyAlignment="1">
      <alignment horizontal="justify" vertical="top" wrapText="1"/>
    </xf>
    <xf numFmtId="4" fontId="28" fillId="2" borderId="1" xfId="0" applyNumberFormat="1" applyFont="1" applyFill="1" applyBorder="1" applyAlignment="1">
      <alignment horizontal="right"/>
    </xf>
    <xf numFmtId="0" fontId="28" fillId="2" borderId="1" xfId="0" applyFont="1" applyFill="1" applyBorder="1" applyAlignment="1">
      <alignment horizontal="left" vertical="top"/>
    </xf>
    <xf numFmtId="0" fontId="28" fillId="2" borderId="1" xfId="0" applyFont="1" applyFill="1" applyBorder="1" applyAlignment="1">
      <alignment horizontal="justify"/>
    </xf>
    <xf numFmtId="0" fontId="21" fillId="2" borderId="1" xfId="0" applyNumberFormat="1" applyFont="1" applyFill="1" applyBorder="1" applyAlignment="1">
      <alignment horizontal="justify" vertical="top" wrapText="1"/>
    </xf>
    <xf numFmtId="0" fontId="28" fillId="2" borderId="1" xfId="0" applyFont="1" applyFill="1" applyBorder="1" applyAlignment="1">
      <alignment horizontal="justify" vertical="top" wrapText="1"/>
    </xf>
    <xf numFmtId="0" fontId="21" fillId="2" borderId="1" xfId="0" applyFont="1" applyFill="1" applyBorder="1" applyAlignment="1">
      <alignment horizontal="left" vertical="top" wrapText="1"/>
    </xf>
    <xf numFmtId="0" fontId="21" fillId="4" borderId="1" xfId="0" applyFont="1" applyFill="1" applyBorder="1" applyAlignment="1">
      <alignment horizontal="justify" vertical="top" wrapText="1"/>
    </xf>
    <xf numFmtId="0" fontId="21" fillId="2" borderId="3" xfId="0" applyFont="1" applyFill="1" applyBorder="1" applyAlignment="1">
      <alignment horizontal="left" vertical="top"/>
    </xf>
    <xf numFmtId="0" fontId="21" fillId="2" borderId="1" xfId="0" applyNumberFormat="1" applyFont="1" applyFill="1" applyBorder="1" applyAlignment="1">
      <alignment horizontal="justify"/>
    </xf>
    <xf numFmtId="49" fontId="21" fillId="2" borderId="1" xfId="0" applyNumberFormat="1" applyFont="1" applyFill="1" applyBorder="1" applyAlignment="1">
      <alignment horizontal="left" vertical="top"/>
    </xf>
    <xf numFmtId="0" fontId="21" fillId="2" borderId="1" xfId="5" applyFont="1" applyFill="1" applyBorder="1" applyAlignment="1">
      <alignment horizontal="justify" wrapText="1"/>
    </xf>
    <xf numFmtId="0" fontId="21" fillId="0" borderId="0" xfId="0" applyFont="1" applyAlignment="1">
      <alignment horizontal="center"/>
    </xf>
    <xf numFmtId="0" fontId="28" fillId="2" borderId="1" xfId="0" applyFont="1" applyFill="1" applyBorder="1" applyAlignment="1">
      <alignment horizontal="left" wrapText="1"/>
    </xf>
    <xf numFmtId="0" fontId="21" fillId="4" borderId="1" xfId="0" applyFont="1" applyFill="1" applyBorder="1" applyAlignment="1">
      <alignment horizontal="left" vertical="top" wrapText="1"/>
    </xf>
    <xf numFmtId="49" fontId="21" fillId="0" borderId="1" xfId="0" applyNumberFormat="1" applyFont="1" applyBorder="1" applyAlignment="1">
      <alignment horizontal="left" vertical="top"/>
    </xf>
    <xf numFmtId="0" fontId="21" fillId="0" borderId="1" xfId="0" applyFont="1" applyBorder="1" applyAlignment="1">
      <alignment horizontal="justify" vertical="top" wrapText="1"/>
    </xf>
    <xf numFmtId="0" fontId="21" fillId="2" borderId="1" xfId="0" applyFont="1" applyFill="1" applyBorder="1" applyAlignment="1">
      <alignment horizontal="justify"/>
    </xf>
    <xf numFmtId="0" fontId="21" fillId="2" borderId="1" xfId="0" applyFont="1" applyFill="1" applyBorder="1" applyAlignment="1">
      <alignment horizontal="justify" wrapText="1"/>
    </xf>
    <xf numFmtId="49" fontId="21" fillId="2" borderId="12" xfId="0" applyNumberFormat="1" applyFont="1" applyFill="1" applyBorder="1" applyAlignment="1">
      <alignment horizontal="left" vertical="top" wrapText="1"/>
    </xf>
    <xf numFmtId="49" fontId="21" fillId="2" borderId="12" xfId="0" applyNumberFormat="1" applyFont="1" applyFill="1" applyBorder="1" applyAlignment="1">
      <alignment horizontal="justify" wrapText="1"/>
    </xf>
    <xf numFmtId="0" fontId="21" fillId="0" borderId="1" xfId="0" applyFont="1" applyBorder="1" applyAlignment="1">
      <alignment horizontal="left" vertical="top"/>
    </xf>
    <xf numFmtId="0" fontId="21" fillId="0" borderId="1" xfId="0" applyFont="1" applyBorder="1" applyAlignment="1">
      <alignment vertical="top" wrapText="1"/>
    </xf>
    <xf numFmtId="0" fontId="21" fillId="2" borderId="1" xfId="0" applyFont="1" applyFill="1" applyBorder="1" applyAlignment="1">
      <alignment horizontal="justify" vertical="top"/>
    </xf>
    <xf numFmtId="49" fontId="21" fillId="2" borderId="1" xfId="0" applyNumberFormat="1" applyFont="1" applyFill="1" applyBorder="1" applyAlignment="1">
      <alignment horizontal="left" vertical="top" wrapText="1"/>
    </xf>
    <xf numFmtId="49" fontId="28" fillId="2" borderId="1" xfId="0" applyNumberFormat="1" applyFont="1" applyFill="1" applyBorder="1" applyAlignment="1">
      <alignment horizontal="left" vertical="top" wrapText="1"/>
    </xf>
    <xf numFmtId="0" fontId="28" fillId="2" borderId="1" xfId="0" applyFont="1" applyFill="1" applyBorder="1" applyAlignment="1">
      <alignment horizontal="justify" wrapText="1"/>
    </xf>
    <xf numFmtId="4" fontId="28" fillId="0" borderId="1" xfId="0" applyNumberFormat="1" applyFont="1" applyBorder="1" applyAlignment="1">
      <alignment horizontal="right"/>
    </xf>
    <xf numFmtId="0" fontId="26" fillId="0" borderId="0" xfId="0" applyFont="1" applyAlignment="1">
      <alignment horizontal="right"/>
    </xf>
    <xf numFmtId="0" fontId="26" fillId="0" borderId="0" xfId="0" applyFont="1" applyAlignment="1">
      <alignment horizontal="right"/>
    </xf>
    <xf numFmtId="0" fontId="29" fillId="0" borderId="0" xfId="0" applyFont="1" applyAlignment="1"/>
    <xf numFmtId="0" fontId="29" fillId="0" borderId="0" xfId="0" applyFont="1" applyAlignment="1"/>
    <xf numFmtId="0" fontId="29" fillId="0" borderId="0" xfId="0" applyFont="1" applyAlignment="1">
      <alignment horizontal="right"/>
    </xf>
    <xf numFmtId="0" fontId="26" fillId="0" borderId="0" xfId="0" applyFont="1" applyFill="1" applyAlignment="1">
      <alignment horizontal="right"/>
    </xf>
    <xf numFmtId="0" fontId="30" fillId="0" borderId="0" xfId="0" applyFont="1" applyFill="1" applyAlignment="1">
      <alignment horizontal="right"/>
    </xf>
    <xf numFmtId="0" fontId="29" fillId="0" borderId="0" xfId="0" applyFont="1"/>
    <xf numFmtId="0" fontId="26" fillId="0" borderId="0" xfId="0" applyFont="1" applyAlignment="1"/>
    <xf numFmtId="0" fontId="26" fillId="0" borderId="1" xfId="0" applyFont="1" applyBorder="1" applyAlignment="1">
      <alignment horizontal="center" vertical="top"/>
    </xf>
    <xf numFmtId="0" fontId="26" fillId="2" borderId="1" xfId="0" applyFont="1" applyFill="1" applyBorder="1" applyAlignment="1">
      <alignment horizontal="left" vertical="top" wrapText="1"/>
    </xf>
    <xf numFmtId="0" fontId="26" fillId="2" borderId="1" xfId="0" applyFont="1" applyFill="1" applyBorder="1" applyAlignment="1">
      <alignment horizontal="justify"/>
    </xf>
    <xf numFmtId="0" fontId="31" fillId="0" borderId="1" xfId="0" applyFont="1" applyFill="1" applyBorder="1" applyAlignment="1">
      <alignment horizontal="left" vertical="top" wrapText="1"/>
    </xf>
    <xf numFmtId="0" fontId="31" fillId="0" borderId="1" xfId="0" applyFont="1" applyFill="1" applyBorder="1" applyAlignment="1">
      <alignment horizontal="justify" wrapText="1"/>
    </xf>
    <xf numFmtId="4" fontId="31" fillId="2" borderId="1" xfId="0" applyNumberFormat="1" applyFont="1" applyFill="1" applyBorder="1" applyAlignment="1">
      <alignment horizontal="right"/>
    </xf>
    <xf numFmtId="0" fontId="31" fillId="3" borderId="1" xfId="0" applyFont="1" applyFill="1" applyBorder="1" applyAlignment="1">
      <alignment horizontal="left" vertical="top"/>
    </xf>
    <xf numFmtId="0" fontId="31" fillId="3" borderId="1" xfId="0" applyFont="1" applyFill="1" applyBorder="1" applyAlignment="1">
      <alignment horizontal="justify"/>
    </xf>
    <xf numFmtId="4" fontId="31" fillId="3" borderId="1" xfId="0" applyNumberFormat="1" applyFont="1" applyFill="1" applyBorder="1" applyAlignment="1">
      <alignment horizontal="right"/>
    </xf>
    <xf numFmtId="0" fontId="26" fillId="3" borderId="1" xfId="0" applyFont="1" applyFill="1" applyBorder="1" applyAlignment="1">
      <alignment horizontal="left" vertical="top"/>
    </xf>
    <xf numFmtId="0" fontId="26" fillId="3" borderId="1" xfId="0" applyNumberFormat="1" applyFont="1" applyFill="1" applyBorder="1" applyAlignment="1">
      <alignment horizontal="justify" wrapText="1"/>
    </xf>
    <xf numFmtId="4" fontId="26" fillId="3" borderId="1" xfId="0" applyNumberFormat="1" applyFont="1" applyFill="1" applyBorder="1" applyAlignment="1">
      <alignment horizontal="right"/>
    </xf>
    <xf numFmtId="0" fontId="26" fillId="2" borderId="1" xfId="0" applyFont="1" applyFill="1" applyBorder="1" applyAlignment="1">
      <alignment horizontal="left" vertical="top"/>
    </xf>
    <xf numFmtId="0" fontId="26" fillId="2" borderId="1" xfId="0" applyNumberFormat="1" applyFont="1" applyFill="1" applyBorder="1" applyAlignment="1">
      <alignment horizontal="justify" wrapText="1"/>
    </xf>
    <xf numFmtId="0" fontId="26" fillId="0" borderId="1" xfId="9" applyFont="1" applyFill="1" applyBorder="1" applyAlignment="1">
      <alignment horizontal="center" vertical="top"/>
    </xf>
    <xf numFmtId="0" fontId="26" fillId="2" borderId="1" xfId="5" applyFont="1" applyFill="1" applyBorder="1" applyAlignment="1">
      <alignment vertical="top"/>
    </xf>
    <xf numFmtId="0" fontId="26" fillId="2" borderId="1" xfId="5" applyFont="1" applyFill="1" applyBorder="1" applyAlignment="1">
      <alignment horizontal="justify" wrapText="1"/>
    </xf>
    <xf numFmtId="0" fontId="26" fillId="2" borderId="1" xfId="0" applyNumberFormat="1" applyFont="1" applyFill="1" applyBorder="1" applyAlignment="1">
      <alignment horizontal="justify"/>
    </xf>
    <xf numFmtId="0" fontId="26" fillId="2" borderId="1" xfId="9" applyFont="1" applyFill="1" applyBorder="1" applyAlignment="1">
      <alignment horizontal="justify"/>
    </xf>
    <xf numFmtId="0" fontId="26" fillId="2" borderId="1" xfId="1" applyFont="1" applyFill="1" applyBorder="1" applyAlignment="1">
      <alignment horizontal="justify" wrapText="1"/>
    </xf>
    <xf numFmtId="4" fontId="26" fillId="2" borderId="1" xfId="0" applyNumberFormat="1" applyFont="1" applyFill="1" applyBorder="1" applyAlignment="1"/>
    <xf numFmtId="0" fontId="26" fillId="0" borderId="1" xfId="1" applyFont="1" applyFill="1" applyBorder="1" applyAlignment="1">
      <alignment horizontal="justify" wrapText="1"/>
    </xf>
    <xf numFmtId="0" fontId="26" fillId="0" borderId="1" xfId="0" applyFont="1" applyFill="1" applyBorder="1" applyAlignment="1">
      <alignment horizontal="justify"/>
    </xf>
    <xf numFmtId="0" fontId="26" fillId="0" borderId="1" xfId="0" applyFont="1" applyBorder="1" applyAlignment="1">
      <alignment horizontal="left" vertical="top"/>
    </xf>
    <xf numFmtId="0" fontId="26" fillId="2" borderId="1" xfId="0" applyFont="1" applyFill="1" applyBorder="1" applyAlignment="1">
      <alignment horizontal="justify" wrapText="1"/>
    </xf>
    <xf numFmtId="49" fontId="32" fillId="3" borderId="1" xfId="29" applyNumberFormat="1" applyFont="1" applyFill="1" applyBorder="1" applyAlignment="1" applyProtection="1">
      <alignment horizontal="left" vertical="top"/>
    </xf>
    <xf numFmtId="0" fontId="32" fillId="3" borderId="1" xfId="28" applyNumberFormat="1" applyFont="1" applyFill="1" applyBorder="1" applyAlignment="1" applyProtection="1">
      <alignment horizontal="justify" wrapText="1"/>
    </xf>
    <xf numFmtId="0" fontId="26" fillId="0" borderId="1" xfId="0" applyFont="1" applyBorder="1" applyAlignment="1">
      <alignment horizontal="justify"/>
    </xf>
    <xf numFmtId="49" fontId="26" fillId="2" borderId="1" xfId="0" applyNumberFormat="1" applyFont="1" applyFill="1" applyBorder="1" applyAlignment="1">
      <alignment vertical="top" wrapText="1"/>
    </xf>
    <xf numFmtId="4" fontId="26" fillId="2" borderId="1" xfId="0" applyNumberFormat="1" applyFont="1" applyFill="1" applyBorder="1" applyAlignment="1">
      <alignment horizontal="right" wrapText="1"/>
    </xf>
    <xf numFmtId="0" fontId="33" fillId="0" borderId="0" xfId="0" applyFont="1"/>
    <xf numFmtId="0" fontId="25" fillId="0" borderId="0" xfId="0" applyFont="1" applyAlignment="1">
      <alignment horizontal="center"/>
    </xf>
    <xf numFmtId="0" fontId="25" fillId="0" borderId="0" xfId="0" applyFont="1"/>
    <xf numFmtId="0" fontId="34" fillId="0" borderId="0" xfId="0" applyFont="1"/>
    <xf numFmtId="0" fontId="34" fillId="3" borderId="0" xfId="0" applyFont="1" applyFill="1"/>
    <xf numFmtId="0" fontId="26" fillId="0" borderId="5" xfId="0" applyFont="1" applyBorder="1" applyAlignment="1">
      <alignment horizontal="center" vertical="top"/>
    </xf>
    <xf numFmtId="0" fontId="26" fillId="0" borderId="5" xfId="0" applyFont="1" applyBorder="1" applyAlignment="1">
      <alignment horizontal="center" vertical="top"/>
    </xf>
    <xf numFmtId="0" fontId="26" fillId="0" borderId="6" xfId="0" applyFont="1" applyBorder="1" applyAlignment="1">
      <alignment horizontal="center" vertical="top"/>
    </xf>
    <xf numFmtId="0" fontId="26" fillId="0" borderId="6" xfId="0" applyFont="1" applyBorder="1" applyAlignment="1">
      <alignment horizontal="center" vertical="top"/>
    </xf>
    <xf numFmtId="0" fontId="26" fillId="0" borderId="1" xfId="0" applyFont="1" applyBorder="1" applyAlignment="1"/>
    <xf numFmtId="0" fontId="31" fillId="3" borderId="1" xfId="0" applyFont="1" applyFill="1" applyBorder="1" applyAlignment="1">
      <alignment horizontal="left" vertical="top" wrapText="1"/>
    </xf>
    <xf numFmtId="0" fontId="31" fillId="3" borderId="1" xfId="0" applyNumberFormat="1" applyFont="1" applyFill="1" applyBorder="1" applyAlignment="1">
      <alignment horizontal="justify" wrapText="1"/>
    </xf>
    <xf numFmtId="0" fontId="26" fillId="0" borderId="1" xfId="0" applyFont="1" applyFill="1" applyBorder="1" applyAlignment="1">
      <alignment horizontal="justify" wrapText="1"/>
    </xf>
    <xf numFmtId="0" fontId="26" fillId="0" borderId="1" xfId="0" applyFont="1" applyBorder="1" applyAlignment="1">
      <alignment horizontal="justify" wrapText="1"/>
    </xf>
    <xf numFmtId="0" fontId="26" fillId="2" borderId="1" xfId="0" applyFont="1" applyFill="1" applyBorder="1" applyAlignment="1">
      <alignment vertical="top"/>
    </xf>
  </cellXfs>
  <cellStyles count="30">
    <cellStyle name="xl31" xfId="28"/>
    <cellStyle name="xl43" xfId="29"/>
    <cellStyle name="Обычный" xfId="0" builtinId="0"/>
    <cellStyle name="Обычный 2" xfId="1"/>
    <cellStyle name="Обычный 2 2" xfId="2"/>
    <cellStyle name="Обычный 2 4" xfId="3"/>
    <cellStyle name="Обычный 2 4 2" xfId="17"/>
    <cellStyle name="Обычный 2 4 2 2 5 2 2" xfId="4"/>
    <cellStyle name="Обычный 2 4 2 2 5 2 2 2" xfId="16"/>
    <cellStyle name="Обычный 2 4 3" xfId="18"/>
    <cellStyle name="Обычный 2 4 4" xfId="19"/>
    <cellStyle name="Обычный 2 5" xfId="5"/>
    <cellStyle name="Обычный 3" xfId="6"/>
    <cellStyle name="Обычный 3 2" xfId="20"/>
    <cellStyle name="Обычный 3 2 2" xfId="21"/>
    <cellStyle name="Обычный 3 2 3" xfId="22"/>
    <cellStyle name="Обычный 3 3" xfId="23"/>
    <cellStyle name="Обычный 4" xfId="7"/>
    <cellStyle name="Обычный 4 2" xfId="24"/>
    <cellStyle name="Обычный 5" xfId="8"/>
    <cellStyle name="Обычный 5 2" xfId="9"/>
    <cellStyle name="Обычный 6" xfId="25"/>
    <cellStyle name="Обычный 6 2" xfId="14"/>
    <cellStyle name="Обычный 7" xfId="26"/>
    <cellStyle name="Обычный 8" xfId="15"/>
    <cellStyle name="Обычный_администраторы 2 2" xfId="13"/>
    <cellStyle name="Финансовый 2" xfId="10"/>
    <cellStyle name="Финансовый 2 2" xfId="27"/>
    <cellStyle name="Финансовый 3" xfId="11"/>
    <cellStyle name="Финансовый 3 2"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26"/>
  <sheetViews>
    <sheetView topLeftCell="A16" workbookViewId="0">
      <selection activeCell="A24" sqref="A24"/>
    </sheetView>
  </sheetViews>
  <sheetFormatPr defaultRowHeight="15" x14ac:dyDescent="0.25"/>
  <cols>
    <col min="1" max="1" width="28.5703125" customWidth="1"/>
    <col min="2" max="2" width="36.7109375" customWidth="1"/>
    <col min="3" max="3" width="18" customWidth="1"/>
  </cols>
  <sheetData>
    <row r="1" spans="1:3" x14ac:dyDescent="0.25">
      <c r="A1" s="188"/>
      <c r="B1" s="189" t="s">
        <v>23</v>
      </c>
      <c r="C1" s="189"/>
    </row>
    <row r="2" spans="1:3" x14ac:dyDescent="0.25">
      <c r="A2" s="188"/>
      <c r="B2" s="189" t="s">
        <v>22</v>
      </c>
      <c r="C2" s="189"/>
    </row>
    <row r="3" spans="1:3" x14ac:dyDescent="0.25">
      <c r="A3" s="188"/>
      <c r="B3" s="190"/>
      <c r="C3" s="190" t="s">
        <v>21</v>
      </c>
    </row>
    <row r="4" spans="1:3" x14ac:dyDescent="0.25">
      <c r="A4" s="188"/>
      <c r="B4" s="189" t="s">
        <v>20</v>
      </c>
      <c r="C4" s="189"/>
    </row>
    <row r="5" spans="1:3" x14ac:dyDescent="0.25">
      <c r="A5" s="188"/>
      <c r="B5" s="189" t="s">
        <v>19</v>
      </c>
      <c r="C5" s="189"/>
    </row>
    <row r="6" spans="1:3" x14ac:dyDescent="0.25">
      <c r="A6" s="188"/>
      <c r="B6" s="189" t="s">
        <v>18</v>
      </c>
      <c r="C6" s="189"/>
    </row>
    <row r="7" spans="1:3" x14ac:dyDescent="0.25">
      <c r="A7" s="188"/>
      <c r="B7" s="190"/>
      <c r="C7" s="191" t="s">
        <v>220</v>
      </c>
    </row>
    <row r="8" spans="1:3" x14ac:dyDescent="0.25">
      <c r="A8" s="188"/>
      <c r="B8" s="190"/>
      <c r="C8" s="192" t="s">
        <v>187</v>
      </c>
    </row>
    <row r="9" spans="1:3" x14ac:dyDescent="0.25">
      <c r="A9" s="188"/>
      <c r="B9" s="190"/>
      <c r="C9" s="192" t="s">
        <v>275</v>
      </c>
    </row>
    <row r="10" spans="1:3" x14ac:dyDescent="0.25">
      <c r="A10" s="188"/>
      <c r="B10" s="190"/>
      <c r="C10" s="192"/>
    </row>
    <row r="11" spans="1:3" ht="15.75" x14ac:dyDescent="0.25">
      <c r="A11" s="2"/>
      <c r="B11" s="31"/>
      <c r="C11" s="17"/>
    </row>
    <row r="12" spans="1:3" ht="15.75" x14ac:dyDescent="0.25">
      <c r="A12" s="2"/>
      <c r="B12" s="2"/>
      <c r="C12" s="2"/>
    </row>
    <row r="13" spans="1:3" ht="15.75" x14ac:dyDescent="0.25">
      <c r="A13" s="2"/>
      <c r="B13" s="2"/>
      <c r="C13" s="2"/>
    </row>
    <row r="14" spans="1:3" x14ac:dyDescent="0.25">
      <c r="A14" s="193" t="s">
        <v>17</v>
      </c>
      <c r="B14" s="194"/>
      <c r="C14" s="194"/>
    </row>
    <row r="15" spans="1:3" x14ac:dyDescent="0.25">
      <c r="A15" s="195" t="s">
        <v>16</v>
      </c>
      <c r="B15" s="195"/>
      <c r="C15" s="195"/>
    </row>
    <row r="16" spans="1:3" x14ac:dyDescent="0.25">
      <c r="A16" s="195" t="s">
        <v>15</v>
      </c>
      <c r="B16" s="195"/>
      <c r="C16" s="195"/>
    </row>
    <row r="17" spans="1:3" x14ac:dyDescent="0.25">
      <c r="A17" s="196" t="s">
        <v>213</v>
      </c>
      <c r="B17" s="196"/>
      <c r="C17" s="196"/>
    </row>
    <row r="18" spans="1:3" ht="15.75" x14ac:dyDescent="0.25">
      <c r="A18" s="2"/>
      <c r="B18" s="2"/>
      <c r="C18" s="2"/>
    </row>
    <row r="19" spans="1:3" ht="15.75" x14ac:dyDescent="0.25">
      <c r="A19" s="2"/>
      <c r="B19" s="2"/>
      <c r="C19" s="1"/>
    </row>
    <row r="20" spans="1:3" ht="65.25" customHeight="1" x14ac:dyDescent="0.25">
      <c r="A20" s="201" t="s">
        <v>14</v>
      </c>
      <c r="B20" s="201" t="s">
        <v>13</v>
      </c>
      <c r="C20" s="201" t="s">
        <v>12</v>
      </c>
    </row>
    <row r="21" spans="1:3" ht="48" customHeight="1" x14ac:dyDescent="0.25">
      <c r="A21" s="202" t="s">
        <v>11</v>
      </c>
      <c r="B21" s="203" t="s">
        <v>10</v>
      </c>
      <c r="C21" s="204">
        <f>SUM(C22)</f>
        <v>5770.7099999999919</v>
      </c>
    </row>
    <row r="22" spans="1:3" ht="36" customHeight="1" x14ac:dyDescent="0.25">
      <c r="A22" s="205" t="s">
        <v>9</v>
      </c>
      <c r="B22" s="206" t="s">
        <v>8</v>
      </c>
      <c r="C22" s="207">
        <f>SUM(C25+C23)</f>
        <v>5770.7099999999919</v>
      </c>
    </row>
    <row r="23" spans="1:3" ht="33.75" customHeight="1" x14ac:dyDescent="0.25">
      <c r="A23" s="202" t="s">
        <v>7</v>
      </c>
      <c r="B23" s="208" t="s">
        <v>6</v>
      </c>
      <c r="C23" s="204">
        <f>SUM(C24)</f>
        <v>-131987.97</v>
      </c>
    </row>
    <row r="24" spans="1:3" ht="46.5" customHeight="1" x14ac:dyDescent="0.25">
      <c r="A24" s="205" t="s">
        <v>5</v>
      </c>
      <c r="B24" s="206" t="s">
        <v>4</v>
      </c>
      <c r="C24" s="209">
        <f>-'прил3 дох'!C77</f>
        <v>-131987.97</v>
      </c>
    </row>
    <row r="25" spans="1:3" ht="37.5" customHeight="1" x14ac:dyDescent="0.25">
      <c r="A25" s="202" t="s">
        <v>3</v>
      </c>
      <c r="B25" s="203" t="s">
        <v>2</v>
      </c>
      <c r="C25" s="210">
        <f>SUM(C26)</f>
        <v>137758.68</v>
      </c>
    </row>
    <row r="26" spans="1:3" ht="45" customHeight="1" x14ac:dyDescent="0.25">
      <c r="A26" s="205" t="s">
        <v>1</v>
      </c>
      <c r="B26" s="206" t="s">
        <v>0</v>
      </c>
      <c r="C26" s="211">
        <v>137758.68</v>
      </c>
    </row>
  </sheetData>
  <mergeCells count="9">
    <mergeCell ref="A14:C14"/>
    <mergeCell ref="A15:C15"/>
    <mergeCell ref="A16:C16"/>
    <mergeCell ref="A17:C17"/>
    <mergeCell ref="B1:C1"/>
    <mergeCell ref="B2:C2"/>
    <mergeCell ref="B4:C4"/>
    <mergeCell ref="B5:C5"/>
    <mergeCell ref="B6:C6"/>
  </mergeCells>
  <pageMargins left="1.1811023622047245" right="0.39370078740157483" top="0.78740157480314965" bottom="1.181102362204724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23"/>
  <sheetViews>
    <sheetView topLeftCell="A16" workbookViewId="0">
      <selection activeCell="K31" sqref="K31"/>
    </sheetView>
  </sheetViews>
  <sheetFormatPr defaultRowHeight="15" x14ac:dyDescent="0.25"/>
  <cols>
    <col min="1" max="1" width="28.5703125" customWidth="1"/>
    <col min="2" max="2" width="36.7109375" customWidth="1"/>
    <col min="3" max="3" width="13.42578125" customWidth="1"/>
    <col min="4" max="4" width="13.140625" customWidth="1"/>
  </cols>
  <sheetData>
    <row r="1" spans="1:4" ht="15.75" x14ac:dyDescent="0.25">
      <c r="A1" s="2"/>
      <c r="B1" s="153" t="s">
        <v>25</v>
      </c>
      <c r="C1" s="153"/>
      <c r="D1" s="154"/>
    </row>
    <row r="2" spans="1:4" ht="15.75" x14ac:dyDescent="0.25">
      <c r="A2" s="2"/>
      <c r="B2" s="153" t="s">
        <v>22</v>
      </c>
      <c r="C2" s="153"/>
      <c r="D2" s="154"/>
    </row>
    <row r="3" spans="1:4" ht="15.75" x14ac:dyDescent="0.25">
      <c r="A3" s="2"/>
      <c r="B3" s="153" t="s">
        <v>21</v>
      </c>
      <c r="C3" s="154"/>
      <c r="D3" s="154"/>
    </row>
    <row r="4" spans="1:4" ht="15.75" x14ac:dyDescent="0.25">
      <c r="A4" s="2"/>
      <c r="B4" s="153" t="s">
        <v>20</v>
      </c>
      <c r="C4" s="153"/>
      <c r="D4" s="154"/>
    </row>
    <row r="5" spans="1:4" ht="15.75" x14ac:dyDescent="0.25">
      <c r="A5" s="2"/>
      <c r="B5" s="153" t="s">
        <v>19</v>
      </c>
      <c r="C5" s="153"/>
      <c r="D5" s="154"/>
    </row>
    <row r="6" spans="1:4" ht="15.75" x14ac:dyDescent="0.25">
      <c r="A6" s="2"/>
      <c r="B6" s="153" t="s">
        <v>18</v>
      </c>
      <c r="C6" s="153"/>
      <c r="D6" s="160"/>
    </row>
    <row r="7" spans="1:4" ht="15.75" x14ac:dyDescent="0.25">
      <c r="A7" s="2"/>
      <c r="B7" s="159" t="s">
        <v>220</v>
      </c>
      <c r="C7" s="160"/>
      <c r="D7" s="160"/>
    </row>
    <row r="8" spans="1:4" ht="15.75" x14ac:dyDescent="0.25">
      <c r="A8" s="2"/>
      <c r="B8" s="161" t="s">
        <v>187</v>
      </c>
      <c r="C8" s="160"/>
      <c r="D8" s="160"/>
    </row>
    <row r="9" spans="1:4" ht="15.75" x14ac:dyDescent="0.25">
      <c r="A9" s="2"/>
      <c r="B9" s="161" t="s">
        <v>188</v>
      </c>
      <c r="C9" s="154"/>
      <c r="D9" s="154"/>
    </row>
    <row r="10" spans="1:4" ht="15.75" x14ac:dyDescent="0.25">
      <c r="A10" s="2"/>
      <c r="B10" s="2"/>
      <c r="C10" s="2"/>
    </row>
    <row r="11" spans="1:4" ht="15.75" x14ac:dyDescent="0.25">
      <c r="A11" s="149" t="s">
        <v>17</v>
      </c>
      <c r="B11" s="150"/>
      <c r="C11" s="150"/>
      <c r="D11" s="154"/>
    </row>
    <row r="12" spans="1:4" ht="15.75" x14ac:dyDescent="0.25">
      <c r="A12" s="151" t="s">
        <v>16</v>
      </c>
      <c r="B12" s="151"/>
      <c r="C12" s="151"/>
      <c r="D12" s="154"/>
    </row>
    <row r="13" spans="1:4" ht="15.75" x14ac:dyDescent="0.25">
      <c r="A13" s="151" t="s">
        <v>15</v>
      </c>
      <c r="B13" s="151"/>
      <c r="C13" s="151"/>
      <c r="D13" s="154"/>
    </row>
    <row r="14" spans="1:4" ht="15.75" x14ac:dyDescent="0.25">
      <c r="A14" s="152" t="s">
        <v>214</v>
      </c>
      <c r="B14" s="152"/>
      <c r="C14" s="152"/>
      <c r="D14" s="154"/>
    </row>
    <row r="15" spans="1:4" ht="15.75" x14ac:dyDescent="0.25">
      <c r="A15" s="2"/>
      <c r="B15" s="2"/>
      <c r="C15" s="2"/>
    </row>
    <row r="16" spans="1:4" ht="33.75" customHeight="1" x14ac:dyDescent="0.25">
      <c r="A16" s="155" t="s">
        <v>14</v>
      </c>
      <c r="B16" s="155" t="s">
        <v>13</v>
      </c>
      <c r="C16" s="157" t="s">
        <v>24</v>
      </c>
      <c r="D16" s="158"/>
    </row>
    <row r="17" spans="1:4" ht="49.5" customHeight="1" x14ac:dyDescent="0.25">
      <c r="A17" s="156"/>
      <c r="B17" s="156"/>
      <c r="C17" s="5" t="s">
        <v>182</v>
      </c>
      <c r="D17" s="4" t="s">
        <v>215</v>
      </c>
    </row>
    <row r="18" spans="1:4" ht="48" customHeight="1" x14ac:dyDescent="0.25">
      <c r="A18" s="37" t="s">
        <v>11</v>
      </c>
      <c r="B18" s="42" t="s">
        <v>10</v>
      </c>
      <c r="C18" s="24">
        <f>SUM(C19)</f>
        <v>1253.9999999999927</v>
      </c>
      <c r="D18" s="24">
        <f>SUM(D19)</f>
        <v>1119.2499999999927</v>
      </c>
    </row>
    <row r="19" spans="1:4" ht="36" customHeight="1" x14ac:dyDescent="0.25">
      <c r="A19" s="41" t="s">
        <v>9</v>
      </c>
      <c r="B19" s="55" t="s">
        <v>8</v>
      </c>
      <c r="C19" s="25">
        <f>SUM(C22+C20)</f>
        <v>1253.9999999999927</v>
      </c>
      <c r="D19" s="25">
        <f>SUM(D22+D20)</f>
        <v>1119.2499999999927</v>
      </c>
    </row>
    <row r="20" spans="1:4" ht="33.75" customHeight="1" x14ac:dyDescent="0.25">
      <c r="A20" s="37" t="s">
        <v>7</v>
      </c>
      <c r="B20" s="56" t="s">
        <v>6</v>
      </c>
      <c r="C20" s="24">
        <f>SUM(C21)</f>
        <v>-50310.640000000007</v>
      </c>
      <c r="D20" s="24">
        <f>SUM(D21)</f>
        <v>-45009.770000000004</v>
      </c>
    </row>
    <row r="21" spans="1:4" ht="46.5" customHeight="1" x14ac:dyDescent="0.25">
      <c r="A21" s="41" t="s">
        <v>5</v>
      </c>
      <c r="B21" s="55" t="s">
        <v>4</v>
      </c>
      <c r="C21" s="25">
        <f>-'прил4 дох'!C56</f>
        <v>-50310.640000000007</v>
      </c>
      <c r="D21" s="25">
        <f>-'прил4 дох'!D56</f>
        <v>-45009.770000000004</v>
      </c>
    </row>
    <row r="22" spans="1:4" ht="37.5" customHeight="1" x14ac:dyDescent="0.25">
      <c r="A22" s="37" t="s">
        <v>3</v>
      </c>
      <c r="B22" s="42" t="s">
        <v>2</v>
      </c>
      <c r="C22" s="26">
        <f>SUM(C23)</f>
        <v>51564.639999999999</v>
      </c>
      <c r="D22" s="26">
        <f>SUM(D23)</f>
        <v>46129.02</v>
      </c>
    </row>
    <row r="23" spans="1:4" ht="45" customHeight="1" x14ac:dyDescent="0.25">
      <c r="A23" s="41" t="s">
        <v>1</v>
      </c>
      <c r="B23" s="55" t="s">
        <v>0</v>
      </c>
      <c r="C23" s="60">
        <v>51564.639999999999</v>
      </c>
      <c r="D23" s="60">
        <v>46129.02</v>
      </c>
    </row>
  </sheetData>
  <mergeCells count="16">
    <mergeCell ref="B7:D7"/>
    <mergeCell ref="B8:D8"/>
    <mergeCell ref="B9:D9"/>
    <mergeCell ref="B6:D6"/>
    <mergeCell ref="B1:D1"/>
    <mergeCell ref="B2:D2"/>
    <mergeCell ref="B3:D3"/>
    <mergeCell ref="B4:D4"/>
    <mergeCell ref="B5:D5"/>
    <mergeCell ref="A11:D11"/>
    <mergeCell ref="A12:D12"/>
    <mergeCell ref="A13:D13"/>
    <mergeCell ref="A14:D14"/>
    <mergeCell ref="A16:A17"/>
    <mergeCell ref="B16:B17"/>
    <mergeCell ref="C16:D16"/>
  </mergeCells>
  <pageMargins left="1.1811023622047245" right="0.39370078740157483" top="0.78740157480314965" bottom="1.1811023622047245" header="0.31496062992125984" footer="0.31496062992125984"/>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26"/>
  <sheetViews>
    <sheetView topLeftCell="A22" workbookViewId="0">
      <selection activeCell="D25" sqref="D25"/>
    </sheetView>
  </sheetViews>
  <sheetFormatPr defaultRowHeight="15" x14ac:dyDescent="0.25"/>
  <cols>
    <col min="1" max="1" width="28.5703125" customWidth="1"/>
    <col min="2" max="2" width="36.7109375" customWidth="1"/>
    <col min="3" max="3" width="13.42578125" customWidth="1"/>
    <col min="4" max="4" width="13.140625" customWidth="1"/>
  </cols>
  <sheetData>
    <row r="1" spans="1:4" ht="15.75" x14ac:dyDescent="0.25">
      <c r="A1" s="59"/>
      <c r="B1" s="153" t="s">
        <v>25</v>
      </c>
      <c r="C1" s="154"/>
      <c r="D1" s="154"/>
    </row>
    <row r="2" spans="1:4" ht="15.75" x14ac:dyDescent="0.25">
      <c r="A2" s="58"/>
      <c r="B2" s="153" t="s">
        <v>22</v>
      </c>
      <c r="C2" s="154"/>
      <c r="D2" s="154"/>
    </row>
    <row r="3" spans="1:4" ht="15.75" x14ac:dyDescent="0.25">
      <c r="A3" s="58"/>
      <c r="B3" s="153" t="s">
        <v>21</v>
      </c>
      <c r="C3" s="154"/>
      <c r="D3" s="154"/>
    </row>
    <row r="4" spans="1:4" ht="15.75" x14ac:dyDescent="0.25">
      <c r="A4" s="58"/>
      <c r="B4" s="153" t="s">
        <v>20</v>
      </c>
      <c r="C4" s="154"/>
      <c r="D4" s="154"/>
    </row>
    <row r="5" spans="1:4" ht="15.75" x14ac:dyDescent="0.25">
      <c r="A5" s="58"/>
      <c r="B5" s="153" t="s">
        <v>19</v>
      </c>
      <c r="C5" s="154"/>
      <c r="D5" s="154"/>
    </row>
    <row r="6" spans="1:4" ht="15.75" x14ac:dyDescent="0.25">
      <c r="A6" s="58"/>
      <c r="B6" s="153" t="s">
        <v>18</v>
      </c>
      <c r="C6" s="154"/>
      <c r="D6" s="154"/>
    </row>
    <row r="7" spans="1:4" ht="15.75" x14ac:dyDescent="0.25">
      <c r="A7" s="58"/>
      <c r="B7" s="2"/>
      <c r="C7" s="57"/>
      <c r="D7" s="3" t="s">
        <v>189</v>
      </c>
    </row>
    <row r="8" spans="1:4" ht="15.75" x14ac:dyDescent="0.25">
      <c r="A8" s="58"/>
      <c r="B8" s="2"/>
      <c r="C8" s="57"/>
      <c r="D8" s="17" t="s">
        <v>187</v>
      </c>
    </row>
    <row r="9" spans="1:4" ht="15.75" x14ac:dyDescent="0.25">
      <c r="A9" s="58"/>
      <c r="B9" s="2"/>
      <c r="C9" s="57"/>
      <c r="D9" s="17" t="s">
        <v>188</v>
      </c>
    </row>
    <row r="10" spans="1:4" ht="15.75" x14ac:dyDescent="0.25">
      <c r="A10" s="2"/>
      <c r="B10" s="31"/>
      <c r="C10" s="31"/>
      <c r="D10" s="31"/>
    </row>
    <row r="11" spans="1:4" ht="15.75" x14ac:dyDescent="0.25">
      <c r="A11" s="2"/>
      <c r="B11" s="31"/>
      <c r="C11" s="31"/>
      <c r="D11" s="31"/>
    </row>
    <row r="12" spans="1:4" ht="15.75" x14ac:dyDescent="0.25">
      <c r="A12" s="2"/>
      <c r="B12" s="2"/>
      <c r="C12" s="2"/>
    </row>
    <row r="13" spans="1:4" ht="15.75" x14ac:dyDescent="0.25">
      <c r="A13" s="2"/>
      <c r="B13" s="2"/>
      <c r="C13" s="2"/>
    </row>
    <row r="14" spans="1:4" ht="15.75" x14ac:dyDescent="0.25">
      <c r="A14" s="149" t="s">
        <v>17</v>
      </c>
      <c r="B14" s="150"/>
      <c r="C14" s="150"/>
      <c r="D14" s="154"/>
    </row>
    <row r="15" spans="1:4" ht="15.75" x14ac:dyDescent="0.25">
      <c r="A15" s="151" t="s">
        <v>16</v>
      </c>
      <c r="B15" s="151"/>
      <c r="C15" s="151"/>
      <c r="D15" s="154"/>
    </row>
    <row r="16" spans="1:4" ht="15.75" x14ac:dyDescent="0.25">
      <c r="A16" s="151" t="s">
        <v>15</v>
      </c>
      <c r="B16" s="151"/>
      <c r="C16" s="151"/>
      <c r="D16" s="154"/>
    </row>
    <row r="17" spans="1:4" ht="15.75" x14ac:dyDescent="0.25">
      <c r="A17" s="152" t="s">
        <v>179</v>
      </c>
      <c r="B17" s="152"/>
      <c r="C17" s="152"/>
      <c r="D17" s="154"/>
    </row>
    <row r="18" spans="1:4" ht="15.75" x14ac:dyDescent="0.25">
      <c r="A18" s="2"/>
      <c r="B18" s="2"/>
      <c r="C18" s="2"/>
    </row>
    <row r="19" spans="1:4" ht="33.75" customHeight="1" x14ac:dyDescent="0.25">
      <c r="A19" s="155" t="s">
        <v>14</v>
      </c>
      <c r="B19" s="155" t="s">
        <v>13</v>
      </c>
      <c r="C19" s="157" t="s">
        <v>24</v>
      </c>
      <c r="D19" s="158"/>
    </row>
    <row r="20" spans="1:4" ht="49.5" customHeight="1" x14ac:dyDescent="0.25">
      <c r="A20" s="156"/>
      <c r="B20" s="156"/>
      <c r="C20" s="5" t="s">
        <v>177</v>
      </c>
      <c r="D20" s="4" t="s">
        <v>180</v>
      </c>
    </row>
    <row r="21" spans="1:4" ht="48" customHeight="1" x14ac:dyDescent="0.25">
      <c r="A21" s="37" t="s">
        <v>11</v>
      </c>
      <c r="B21" s="42" t="s">
        <v>10</v>
      </c>
      <c r="C21" s="24">
        <f>SUM(C22)</f>
        <v>-541.40000000000873</v>
      </c>
      <c r="D21" s="24">
        <f>SUM(D22)</f>
        <v>4237.7199999999939</v>
      </c>
    </row>
    <row r="22" spans="1:4" ht="36" customHeight="1" x14ac:dyDescent="0.25">
      <c r="A22" s="41" t="s">
        <v>9</v>
      </c>
      <c r="B22" s="55" t="s">
        <v>8</v>
      </c>
      <c r="C22" s="25">
        <f>SUM(C25+C23)</f>
        <v>-541.40000000000873</v>
      </c>
      <c r="D22" s="25">
        <f>SUM(D25+D23)</f>
        <v>4237.7199999999939</v>
      </c>
    </row>
    <row r="23" spans="1:4" ht="33.75" customHeight="1" x14ac:dyDescent="0.25">
      <c r="A23" s="37" t="s">
        <v>7</v>
      </c>
      <c r="B23" s="56" t="s">
        <v>6</v>
      </c>
      <c r="C23" s="24">
        <f>SUM(C24)</f>
        <v>-50310.640000000007</v>
      </c>
      <c r="D23" s="24">
        <f>SUM(D24)</f>
        <v>-45009.770000000004</v>
      </c>
    </row>
    <row r="24" spans="1:4" ht="46.5" customHeight="1" x14ac:dyDescent="0.25">
      <c r="A24" s="41" t="s">
        <v>5</v>
      </c>
      <c r="B24" s="55" t="s">
        <v>4</v>
      </c>
      <c r="C24" s="25">
        <f>-'прил4 дох'!C56</f>
        <v>-50310.640000000007</v>
      </c>
      <c r="D24" s="25">
        <f>-'прил4 дох'!D56</f>
        <v>-45009.770000000004</v>
      </c>
    </row>
    <row r="25" spans="1:4" ht="37.5" customHeight="1" x14ac:dyDescent="0.25">
      <c r="A25" s="37" t="s">
        <v>3</v>
      </c>
      <c r="B25" s="42" t="s">
        <v>2</v>
      </c>
      <c r="C25" s="26">
        <f>SUM(C26)</f>
        <v>49769.24</v>
      </c>
      <c r="D25" s="26">
        <f>SUM(D26)</f>
        <v>49247.49</v>
      </c>
    </row>
    <row r="26" spans="1:4" ht="45" customHeight="1" x14ac:dyDescent="0.25">
      <c r="A26" s="41" t="s">
        <v>1</v>
      </c>
      <c r="B26" s="55" t="s">
        <v>0</v>
      </c>
      <c r="C26" s="60">
        <v>49769.24</v>
      </c>
      <c r="D26" s="60">
        <v>49247.49</v>
      </c>
    </row>
  </sheetData>
  <mergeCells count="13">
    <mergeCell ref="A14:D14"/>
    <mergeCell ref="A19:A20"/>
    <mergeCell ref="B19:B20"/>
    <mergeCell ref="C19:D19"/>
    <mergeCell ref="A15:D15"/>
    <mergeCell ref="A16:D16"/>
    <mergeCell ref="A17:D17"/>
    <mergeCell ref="B1:D1"/>
    <mergeCell ref="B6:D6"/>
    <mergeCell ref="B2:D2"/>
    <mergeCell ref="B3:D3"/>
    <mergeCell ref="B4:D4"/>
    <mergeCell ref="B5:D5"/>
  </mergeCells>
  <pageMargins left="1.1811023622047245" right="0.39370078740157483" top="0.78740157480314965" bottom="1.1811023622047245" header="0.31496062992125984" footer="0.31496062992125984"/>
  <pageSetup paperSize="9" scale="9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77"/>
  <sheetViews>
    <sheetView topLeftCell="A59" zoomScale="80" zoomScaleNormal="80" zoomScaleSheetLayoutView="50" workbookViewId="0">
      <selection activeCell="A59" sqref="A59:C77"/>
    </sheetView>
  </sheetViews>
  <sheetFormatPr defaultRowHeight="15" x14ac:dyDescent="0.25"/>
  <cols>
    <col min="1" max="1" width="29.42578125" customWidth="1"/>
    <col min="2" max="2" width="48.5703125" style="33" customWidth="1"/>
    <col min="3" max="3" width="17.85546875" style="6" customWidth="1"/>
    <col min="4" max="4" width="9.140625" customWidth="1"/>
    <col min="5" max="5" width="12.5703125" customWidth="1"/>
  </cols>
  <sheetData>
    <row r="1" spans="1:3" x14ac:dyDescent="0.25">
      <c r="A1" s="185" t="s">
        <v>146</v>
      </c>
      <c r="B1" s="185"/>
      <c r="C1" s="212"/>
    </row>
    <row r="2" spans="1:3" x14ac:dyDescent="0.25">
      <c r="A2" s="185" t="s">
        <v>22</v>
      </c>
      <c r="B2" s="185"/>
      <c r="C2" s="212"/>
    </row>
    <row r="3" spans="1:3" x14ac:dyDescent="0.25">
      <c r="A3" s="185" t="s">
        <v>21</v>
      </c>
      <c r="B3" s="212"/>
      <c r="C3" s="212"/>
    </row>
    <row r="4" spans="1:3" x14ac:dyDescent="0.25">
      <c r="A4" s="185" t="s">
        <v>20</v>
      </c>
      <c r="B4" s="185"/>
      <c r="C4" s="212"/>
    </row>
    <row r="5" spans="1:3" ht="19.5" customHeight="1" x14ac:dyDescent="0.25">
      <c r="A5" s="185" t="s">
        <v>19</v>
      </c>
      <c r="B5" s="185"/>
      <c r="C5" s="212"/>
    </row>
    <row r="6" spans="1:3" x14ac:dyDescent="0.25">
      <c r="A6" s="185" t="s">
        <v>18</v>
      </c>
      <c r="B6" s="185"/>
      <c r="C6" s="213"/>
    </row>
    <row r="7" spans="1:3" x14ac:dyDescent="0.25">
      <c r="A7" s="214" t="s">
        <v>220</v>
      </c>
      <c r="B7" s="213"/>
      <c r="C7" s="213"/>
    </row>
    <row r="8" spans="1:3" x14ac:dyDescent="0.25">
      <c r="A8" s="215" t="s">
        <v>187</v>
      </c>
      <c r="B8" s="213"/>
      <c r="C8" s="213"/>
    </row>
    <row r="9" spans="1:3" x14ac:dyDescent="0.25">
      <c r="A9" s="215" t="s">
        <v>276</v>
      </c>
      <c r="B9" s="212"/>
      <c r="C9" s="212"/>
    </row>
    <row r="10" spans="1:3" x14ac:dyDescent="0.25">
      <c r="A10" s="184"/>
      <c r="B10" s="185"/>
      <c r="C10" s="185"/>
    </row>
    <row r="11" spans="1:3" x14ac:dyDescent="0.25">
      <c r="A11" s="184"/>
      <c r="B11" s="186"/>
      <c r="C11" s="187"/>
    </row>
    <row r="12" spans="1:3" x14ac:dyDescent="0.25">
      <c r="A12" s="184"/>
      <c r="B12" s="187"/>
      <c r="C12" s="187"/>
    </row>
    <row r="13" spans="1:3" x14ac:dyDescent="0.25">
      <c r="A13" s="232" t="s">
        <v>145</v>
      </c>
      <c r="B13" s="232"/>
      <c r="C13" s="232"/>
    </row>
    <row r="14" spans="1:3" x14ac:dyDescent="0.25">
      <c r="A14" s="232" t="s">
        <v>144</v>
      </c>
      <c r="B14" s="232"/>
      <c r="C14" s="232"/>
    </row>
    <row r="15" spans="1:3" x14ac:dyDescent="0.25">
      <c r="A15" s="232" t="s">
        <v>143</v>
      </c>
      <c r="B15" s="232"/>
      <c r="C15" s="232"/>
    </row>
    <row r="16" spans="1:3" x14ac:dyDescent="0.25">
      <c r="A16" s="232" t="s">
        <v>216</v>
      </c>
      <c r="B16" s="232"/>
      <c r="C16" s="232"/>
    </row>
    <row r="17" spans="1:5" x14ac:dyDescent="0.25">
      <c r="A17" s="184"/>
      <c r="B17" s="216"/>
      <c r="C17" s="184"/>
    </row>
    <row r="18" spans="1:5" ht="24" x14ac:dyDescent="0.25">
      <c r="A18" s="197" t="s">
        <v>142</v>
      </c>
      <c r="B18" s="217" t="s">
        <v>141</v>
      </c>
      <c r="C18" s="197" t="s">
        <v>140</v>
      </c>
    </row>
    <row r="19" spans="1:5" x14ac:dyDescent="0.25">
      <c r="A19" s="217">
        <v>1</v>
      </c>
      <c r="B19" s="217">
        <v>2</v>
      </c>
      <c r="C19" s="217">
        <v>3</v>
      </c>
    </row>
    <row r="20" spans="1:5" x14ac:dyDescent="0.25">
      <c r="A20" s="218" t="s">
        <v>139</v>
      </c>
      <c r="B20" s="219" t="s">
        <v>138</v>
      </c>
      <c r="C20" s="200">
        <f>C21+C23+C25+C28+C40+C56+C36+C53+C65+C66</f>
        <v>25012.15</v>
      </c>
    </row>
    <row r="21" spans="1:5" x14ac:dyDescent="0.25">
      <c r="A21" s="218" t="s">
        <v>137</v>
      </c>
      <c r="B21" s="219" t="s">
        <v>136</v>
      </c>
      <c r="C21" s="200">
        <f>SUM(C22)</f>
        <v>5960</v>
      </c>
    </row>
    <row r="22" spans="1:5" x14ac:dyDescent="0.25">
      <c r="A22" s="218" t="s">
        <v>135</v>
      </c>
      <c r="B22" s="219" t="s">
        <v>134</v>
      </c>
      <c r="C22" s="200">
        <f>5554.28+405.72</f>
        <v>5960</v>
      </c>
      <c r="E22" s="30"/>
    </row>
    <row r="23" spans="1:5" ht="24" x14ac:dyDescent="0.25">
      <c r="A23" s="218" t="s">
        <v>133</v>
      </c>
      <c r="B23" s="220" t="s">
        <v>132</v>
      </c>
      <c r="C23" s="200">
        <f>C24</f>
        <v>6442.23</v>
      </c>
    </row>
    <row r="24" spans="1:5" ht="24" x14ac:dyDescent="0.25">
      <c r="A24" s="218" t="s">
        <v>131</v>
      </c>
      <c r="B24" s="220" t="s">
        <v>130</v>
      </c>
      <c r="C24" s="200">
        <f>4720+1722.23</f>
        <v>6442.23</v>
      </c>
    </row>
    <row r="25" spans="1:5" ht="15" hidden="1" customHeight="1" x14ac:dyDescent="0.25">
      <c r="A25" s="218" t="s">
        <v>129</v>
      </c>
      <c r="B25" s="219" t="s">
        <v>128</v>
      </c>
      <c r="C25" s="200">
        <f>SUM(C26)</f>
        <v>0</v>
      </c>
    </row>
    <row r="26" spans="1:5" ht="15" hidden="1" customHeight="1" x14ac:dyDescent="0.25">
      <c r="A26" s="218" t="s">
        <v>127</v>
      </c>
      <c r="B26" s="219" t="s">
        <v>125</v>
      </c>
      <c r="C26" s="200">
        <f>C27</f>
        <v>0</v>
      </c>
    </row>
    <row r="27" spans="1:5" ht="15" hidden="1" customHeight="1" x14ac:dyDescent="0.25">
      <c r="A27" s="218" t="s">
        <v>126</v>
      </c>
      <c r="B27" s="219" t="s">
        <v>125</v>
      </c>
      <c r="C27" s="200">
        <f>13.49-13.49</f>
        <v>0</v>
      </c>
    </row>
    <row r="28" spans="1:5" x14ac:dyDescent="0.25">
      <c r="A28" s="218" t="s">
        <v>124</v>
      </c>
      <c r="B28" s="220" t="s">
        <v>123</v>
      </c>
      <c r="C28" s="200">
        <f>C29+C31</f>
        <v>4871</v>
      </c>
    </row>
    <row r="29" spans="1:5" x14ac:dyDescent="0.25">
      <c r="A29" s="218" t="s">
        <v>122</v>
      </c>
      <c r="B29" s="220" t="s">
        <v>121</v>
      </c>
      <c r="C29" s="200">
        <f>SUM(C30)</f>
        <v>969</v>
      </c>
    </row>
    <row r="30" spans="1:5" ht="62.25" customHeight="1" x14ac:dyDescent="0.25">
      <c r="A30" s="218" t="s">
        <v>120</v>
      </c>
      <c r="B30" s="220" t="s">
        <v>119</v>
      </c>
      <c r="C30" s="200">
        <f>462+507</f>
        <v>969</v>
      </c>
    </row>
    <row r="31" spans="1:5" x14ac:dyDescent="0.25">
      <c r="A31" s="218" t="s">
        <v>118</v>
      </c>
      <c r="B31" s="220" t="s">
        <v>117</v>
      </c>
      <c r="C31" s="200">
        <f>C32+C34</f>
        <v>3902</v>
      </c>
    </row>
    <row r="32" spans="1:5" x14ac:dyDescent="0.25">
      <c r="A32" s="218" t="s">
        <v>116</v>
      </c>
      <c r="B32" s="220" t="s">
        <v>115</v>
      </c>
      <c r="C32" s="200">
        <f>C33</f>
        <v>1716.3000000000002</v>
      </c>
    </row>
    <row r="33" spans="1:7" ht="24" x14ac:dyDescent="0.25">
      <c r="A33" s="218" t="s">
        <v>114</v>
      </c>
      <c r="B33" s="220" t="s">
        <v>113</v>
      </c>
      <c r="C33" s="200">
        <f>1352.9+363.4</f>
        <v>1716.3000000000002</v>
      </c>
    </row>
    <row r="34" spans="1:7" x14ac:dyDescent="0.25">
      <c r="A34" s="218" t="s">
        <v>112</v>
      </c>
      <c r="B34" s="220" t="s">
        <v>111</v>
      </c>
      <c r="C34" s="200">
        <f>C35</f>
        <v>2185.6999999999998</v>
      </c>
    </row>
    <row r="35" spans="1:7" ht="51.75" customHeight="1" x14ac:dyDescent="0.25">
      <c r="A35" s="218" t="s">
        <v>110</v>
      </c>
      <c r="B35" s="220" t="s">
        <v>109</v>
      </c>
      <c r="C35" s="200">
        <f>2223.6-37.9</f>
        <v>2185.6999999999998</v>
      </c>
    </row>
    <row r="36" spans="1:7" ht="51.75" hidden="1" customHeight="1" x14ac:dyDescent="0.25">
      <c r="A36" s="222" t="s">
        <v>199</v>
      </c>
      <c r="B36" s="223" t="s">
        <v>203</v>
      </c>
      <c r="C36" s="221">
        <f>C37</f>
        <v>0</v>
      </c>
    </row>
    <row r="37" spans="1:7" ht="30.75" hidden="1" customHeight="1" x14ac:dyDescent="0.25">
      <c r="A37" s="222" t="s">
        <v>200</v>
      </c>
      <c r="B37" s="223" t="s">
        <v>204</v>
      </c>
      <c r="C37" s="221">
        <f>C38</f>
        <v>0</v>
      </c>
    </row>
    <row r="38" spans="1:7" ht="52.5" hidden="1" customHeight="1" x14ac:dyDescent="0.25">
      <c r="A38" s="222" t="s">
        <v>201</v>
      </c>
      <c r="B38" s="233" t="s">
        <v>205</v>
      </c>
      <c r="C38" s="221">
        <f>C39</f>
        <v>0</v>
      </c>
    </row>
    <row r="39" spans="1:7" ht="71.25" hidden="1" customHeight="1" x14ac:dyDescent="0.25">
      <c r="A39" s="222" t="s">
        <v>202</v>
      </c>
      <c r="B39" s="223" t="s">
        <v>206</v>
      </c>
      <c r="C39" s="221"/>
    </row>
    <row r="40" spans="1:7" ht="24" x14ac:dyDescent="0.25">
      <c r="A40" s="218" t="s">
        <v>108</v>
      </c>
      <c r="B40" s="220" t="s">
        <v>107</v>
      </c>
      <c r="C40" s="200">
        <f>SUM(C41+C50)</f>
        <v>6432.05</v>
      </c>
    </row>
    <row r="41" spans="1:7" ht="72" x14ac:dyDescent="0.25">
      <c r="A41" s="218" t="s">
        <v>106</v>
      </c>
      <c r="B41" s="220" t="s">
        <v>105</v>
      </c>
      <c r="C41" s="200">
        <f>C42+C44+C46</f>
        <v>5682.05</v>
      </c>
    </row>
    <row r="42" spans="1:7" ht="48" x14ac:dyDescent="0.25">
      <c r="A42" s="226" t="s">
        <v>104</v>
      </c>
      <c r="B42" s="220" t="s">
        <v>103</v>
      </c>
      <c r="C42" s="200">
        <f>C43</f>
        <v>2093.3000000000002</v>
      </c>
      <c r="G42" s="30"/>
    </row>
    <row r="43" spans="1:7" ht="110.25" customHeight="1" x14ac:dyDescent="0.25">
      <c r="A43" s="218" t="s">
        <v>102</v>
      </c>
      <c r="B43" s="224" t="s">
        <v>101</v>
      </c>
      <c r="C43" s="200">
        <v>2093.3000000000002</v>
      </c>
    </row>
    <row r="44" spans="1:7" ht="72" hidden="1" x14ac:dyDescent="0.25">
      <c r="A44" s="222" t="s">
        <v>100</v>
      </c>
      <c r="B44" s="225" t="s">
        <v>178</v>
      </c>
      <c r="C44" s="221">
        <f>SUM(C45:C45)</f>
        <v>0</v>
      </c>
    </row>
    <row r="45" spans="1:7" ht="60" hidden="1" x14ac:dyDescent="0.25">
      <c r="A45" s="222" t="s">
        <v>99</v>
      </c>
      <c r="B45" s="225" t="s">
        <v>98</v>
      </c>
      <c r="C45" s="221"/>
    </row>
    <row r="46" spans="1:7" ht="36" x14ac:dyDescent="0.25">
      <c r="A46" s="218" t="s">
        <v>97</v>
      </c>
      <c r="B46" s="220" t="s">
        <v>96</v>
      </c>
      <c r="C46" s="200">
        <f>C47</f>
        <v>3588.75</v>
      </c>
    </row>
    <row r="47" spans="1:7" ht="24" x14ac:dyDescent="0.25">
      <c r="A47" s="218" t="s">
        <v>95</v>
      </c>
      <c r="B47" s="220" t="s">
        <v>94</v>
      </c>
      <c r="C47" s="200">
        <f>C48+C49</f>
        <v>3588.75</v>
      </c>
    </row>
    <row r="48" spans="1:7" ht="60" x14ac:dyDescent="0.25">
      <c r="A48" s="218" t="s">
        <v>93</v>
      </c>
      <c r="B48" s="220" t="s">
        <v>92</v>
      </c>
      <c r="C48" s="200">
        <v>3500</v>
      </c>
    </row>
    <row r="49" spans="1:4" ht="36" x14ac:dyDescent="0.25">
      <c r="A49" s="218" t="s">
        <v>91</v>
      </c>
      <c r="B49" s="220" t="s">
        <v>90</v>
      </c>
      <c r="C49" s="200">
        <v>88.75</v>
      </c>
    </row>
    <row r="50" spans="1:4" ht="72" x14ac:dyDescent="0.25">
      <c r="A50" s="218" t="s">
        <v>89</v>
      </c>
      <c r="B50" s="220" t="s">
        <v>88</v>
      </c>
      <c r="C50" s="200">
        <f>C52</f>
        <v>750</v>
      </c>
    </row>
    <row r="51" spans="1:4" ht="72" x14ac:dyDescent="0.25">
      <c r="A51" s="226" t="s">
        <v>87</v>
      </c>
      <c r="B51" s="220" t="s">
        <v>86</v>
      </c>
      <c r="C51" s="200">
        <f>C52</f>
        <v>750</v>
      </c>
    </row>
    <row r="52" spans="1:4" ht="109.5" customHeight="1" x14ac:dyDescent="0.25">
      <c r="A52" s="218" t="s">
        <v>85</v>
      </c>
      <c r="B52" s="220" t="s">
        <v>84</v>
      </c>
      <c r="C52" s="200">
        <f>650+100</f>
        <v>750</v>
      </c>
      <c r="D52" s="6"/>
    </row>
    <row r="53" spans="1:4" ht="30" customHeight="1" x14ac:dyDescent="0.25">
      <c r="A53" s="234" t="s">
        <v>212</v>
      </c>
      <c r="B53" s="227" t="s">
        <v>208</v>
      </c>
      <c r="C53" s="200">
        <f>C54</f>
        <v>30.2</v>
      </c>
      <c r="D53" s="6"/>
    </row>
    <row r="54" spans="1:4" ht="30.75" customHeight="1" x14ac:dyDescent="0.25">
      <c r="A54" s="234" t="s">
        <v>211</v>
      </c>
      <c r="B54" s="227" t="s">
        <v>209</v>
      </c>
      <c r="C54" s="200">
        <f>C55</f>
        <v>30.2</v>
      </c>
      <c r="D54" s="6"/>
    </row>
    <row r="55" spans="1:4" ht="37.5" customHeight="1" x14ac:dyDescent="0.25">
      <c r="A55" s="226" t="s">
        <v>207</v>
      </c>
      <c r="B55" s="227" t="s">
        <v>210</v>
      </c>
      <c r="C55" s="200">
        <f>6.55+23.65</f>
        <v>30.2</v>
      </c>
      <c r="D55" s="6"/>
    </row>
    <row r="56" spans="1:4" x14ac:dyDescent="0.25">
      <c r="A56" s="235" t="s">
        <v>83</v>
      </c>
      <c r="B56" s="236" t="s">
        <v>82</v>
      </c>
      <c r="C56" s="199">
        <f>C59+C62+C57</f>
        <v>853.99</v>
      </c>
    </row>
    <row r="57" spans="1:4" ht="60.75" x14ac:dyDescent="0.25">
      <c r="A57" s="228" t="s">
        <v>232</v>
      </c>
      <c r="B57" s="237" t="s">
        <v>234</v>
      </c>
      <c r="C57" s="199">
        <f>C58</f>
        <v>19.579999999999998</v>
      </c>
    </row>
    <row r="58" spans="1:4" ht="132.75" customHeight="1" x14ac:dyDescent="0.25">
      <c r="A58" s="228" t="s">
        <v>233</v>
      </c>
      <c r="B58" s="229" t="s">
        <v>235</v>
      </c>
      <c r="C58" s="199">
        <v>19.579999999999998</v>
      </c>
      <c r="D58" s="110"/>
    </row>
    <row r="59" spans="1:4" s="111" customFormat="1" ht="24" x14ac:dyDescent="0.25">
      <c r="A59" s="230" t="s">
        <v>81</v>
      </c>
      <c r="B59" s="220" t="s">
        <v>80</v>
      </c>
      <c r="C59" s="200">
        <f>C60</f>
        <v>181.27999999999997</v>
      </c>
    </row>
    <row r="60" spans="1:4" s="111" customFormat="1" ht="24" x14ac:dyDescent="0.25">
      <c r="A60" s="230" t="s">
        <v>79</v>
      </c>
      <c r="B60" s="220" t="s">
        <v>78</v>
      </c>
      <c r="C60" s="200">
        <f>C61</f>
        <v>181.27999999999997</v>
      </c>
    </row>
    <row r="61" spans="1:4" s="111" customFormat="1" ht="36" x14ac:dyDescent="0.25">
      <c r="A61" s="230" t="s">
        <v>77</v>
      </c>
      <c r="B61" s="220" t="s">
        <v>76</v>
      </c>
      <c r="C61" s="200">
        <f>9.03+61.68+110.57</f>
        <v>181.27999999999997</v>
      </c>
    </row>
    <row r="62" spans="1:4" s="61" customFormat="1" ht="60" x14ac:dyDescent="0.25">
      <c r="A62" s="230" t="s">
        <v>75</v>
      </c>
      <c r="B62" s="220" t="s">
        <v>74</v>
      </c>
      <c r="C62" s="200">
        <f>C63</f>
        <v>653.13</v>
      </c>
    </row>
    <row r="63" spans="1:4" s="61" customFormat="1" ht="99" customHeight="1" x14ac:dyDescent="0.25">
      <c r="A63" s="230" t="s">
        <v>73</v>
      </c>
      <c r="B63" s="220" t="s">
        <v>72</v>
      </c>
      <c r="C63" s="200">
        <f>C64</f>
        <v>653.13</v>
      </c>
    </row>
    <row r="64" spans="1:4" s="61" customFormat="1" ht="117.75" customHeight="1" x14ac:dyDescent="0.25">
      <c r="A64" s="230" t="s">
        <v>71</v>
      </c>
      <c r="B64" s="224" t="s">
        <v>70</v>
      </c>
      <c r="C64" s="200">
        <f>177.52+121.34+354.27</f>
        <v>653.13</v>
      </c>
    </row>
    <row r="65" spans="1:3" s="61" customFormat="1" ht="22.5" customHeight="1" x14ac:dyDescent="0.25">
      <c r="A65" s="226" t="s">
        <v>246</v>
      </c>
      <c r="B65" s="238" t="s">
        <v>247</v>
      </c>
      <c r="C65" s="200">
        <v>400</v>
      </c>
    </row>
    <row r="66" spans="1:3" s="61" customFormat="1" ht="25.5" customHeight="1" x14ac:dyDescent="0.25">
      <c r="A66" s="239" t="s">
        <v>248</v>
      </c>
      <c r="B66" s="240" t="s">
        <v>249</v>
      </c>
      <c r="C66" s="200">
        <f>C67</f>
        <v>22.68</v>
      </c>
    </row>
    <row r="67" spans="1:3" s="61" customFormat="1" ht="24.75" customHeight="1" x14ac:dyDescent="0.25">
      <c r="A67" s="239" t="s">
        <v>250</v>
      </c>
      <c r="B67" s="240" t="s">
        <v>251</v>
      </c>
      <c r="C67" s="200">
        <f>C68</f>
        <v>22.68</v>
      </c>
    </row>
    <row r="68" spans="1:3" s="61" customFormat="1" ht="32.25" customHeight="1" x14ac:dyDescent="0.25">
      <c r="A68" s="226" t="s">
        <v>252</v>
      </c>
      <c r="B68" s="231" t="s">
        <v>253</v>
      </c>
      <c r="C68" s="200">
        <v>22.68</v>
      </c>
    </row>
    <row r="69" spans="1:3" x14ac:dyDescent="0.25">
      <c r="A69" s="241" t="s">
        <v>69</v>
      </c>
      <c r="B69" s="242" t="s">
        <v>68</v>
      </c>
      <c r="C69" s="199">
        <f>'прил5 безв'!C20</f>
        <v>106975.81999999999</v>
      </c>
    </row>
    <row r="70" spans="1:3" ht="24" x14ac:dyDescent="0.25">
      <c r="A70" s="218" t="s">
        <v>67</v>
      </c>
      <c r="B70" s="220" t="s">
        <v>66</v>
      </c>
      <c r="C70" s="199">
        <f>C71+C72+C73+C74</f>
        <v>106863.79</v>
      </c>
    </row>
    <row r="71" spans="1:3" x14ac:dyDescent="0.25">
      <c r="A71" s="218" t="s">
        <v>65</v>
      </c>
      <c r="B71" s="243" t="s">
        <v>64</v>
      </c>
      <c r="C71" s="199">
        <f>'прил5 безв'!C22</f>
        <v>22872.5</v>
      </c>
    </row>
    <row r="72" spans="1:3" s="96" customFormat="1" ht="24" x14ac:dyDescent="0.25">
      <c r="A72" s="218" t="s">
        <v>63</v>
      </c>
      <c r="B72" s="220" t="s">
        <v>62</v>
      </c>
      <c r="C72" s="200">
        <f>'прил5 безв'!C25</f>
        <v>64931.69</v>
      </c>
    </row>
    <row r="73" spans="1:3" s="96" customFormat="1" ht="24" x14ac:dyDescent="0.25">
      <c r="A73" s="218" t="s">
        <v>54</v>
      </c>
      <c r="B73" s="220" t="s">
        <v>53</v>
      </c>
      <c r="C73" s="200">
        <f>'прил5 безв'!C47</f>
        <v>318.12</v>
      </c>
    </row>
    <row r="74" spans="1:3" ht="20.25" customHeight="1" x14ac:dyDescent="0.25">
      <c r="A74" s="218" t="s">
        <v>46</v>
      </c>
      <c r="B74" s="236" t="s">
        <v>45</v>
      </c>
      <c r="C74" s="199">
        <f>'прил5 безв'!C52</f>
        <v>18741.48</v>
      </c>
    </row>
    <row r="75" spans="1:3" s="22" customFormat="1" ht="78.75" customHeight="1" x14ac:dyDescent="0.25">
      <c r="A75" s="244" t="s">
        <v>40</v>
      </c>
      <c r="B75" s="238" t="s">
        <v>39</v>
      </c>
      <c r="C75" s="199">
        <f>'прил5 безв'!C57</f>
        <v>112.03</v>
      </c>
    </row>
    <row r="76" spans="1:3" s="22" customFormat="1" ht="57.75" hidden="1" customHeight="1" x14ac:dyDescent="0.25">
      <c r="A76" s="245" t="s">
        <v>32</v>
      </c>
      <c r="B76" s="246" t="s">
        <v>31</v>
      </c>
      <c r="C76" s="247">
        <f>'прил5 безв'!C61</f>
        <v>0</v>
      </c>
    </row>
    <row r="77" spans="1:3" x14ac:dyDescent="0.25">
      <c r="A77" s="218"/>
      <c r="B77" s="198" t="s">
        <v>26</v>
      </c>
      <c r="C77" s="199">
        <f>SUM(C20+C69)</f>
        <v>131987.97</v>
      </c>
    </row>
  </sheetData>
  <mergeCells count="14">
    <mergeCell ref="A6:C6"/>
    <mergeCell ref="A13:C13"/>
    <mergeCell ref="A14:C14"/>
    <mergeCell ref="A15:C15"/>
    <mergeCell ref="A16:C16"/>
    <mergeCell ref="B10:C10"/>
    <mergeCell ref="A7:C7"/>
    <mergeCell ref="A8:C8"/>
    <mergeCell ref="A9:C9"/>
    <mergeCell ref="A1:C1"/>
    <mergeCell ref="A2:C2"/>
    <mergeCell ref="A3:C3"/>
    <mergeCell ref="A4:C4"/>
    <mergeCell ref="A5:C5"/>
  </mergeCells>
  <printOptions horizontalCentered="1"/>
  <pageMargins left="0.70866141732283472" right="0.39370078740157483" top="0.39370078740157483" bottom="0.39370078740157483" header="0" footer="0"/>
  <pageSetup paperSize="9" scale="88" orientation="portrait" r:id="rId1"/>
  <rowBreaks count="2" manualBreakCount="2">
    <brk id="41" max="16383" man="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6"/>
  <sheetViews>
    <sheetView view="pageBreakPreview" topLeftCell="A49" zoomScale="118" zoomScaleSheetLayoutView="118" workbookViewId="0">
      <selection activeCell="C64" sqref="C64"/>
    </sheetView>
  </sheetViews>
  <sheetFormatPr defaultRowHeight="15" x14ac:dyDescent="0.25"/>
  <cols>
    <col min="1" max="1" width="29.5703125" customWidth="1"/>
    <col min="2" max="2" width="44.85546875" customWidth="1"/>
    <col min="3" max="3" width="11.7109375" style="6" customWidth="1"/>
    <col min="4" max="4" width="15.42578125" customWidth="1"/>
  </cols>
  <sheetData>
    <row r="1" spans="1:4" ht="15.75" x14ac:dyDescent="0.25">
      <c r="B1" s="153" t="s">
        <v>148</v>
      </c>
      <c r="C1" s="153"/>
      <c r="D1" s="154"/>
    </row>
    <row r="2" spans="1:4" ht="15.75" x14ac:dyDescent="0.25">
      <c r="B2" s="153" t="s">
        <v>22</v>
      </c>
      <c r="C2" s="153"/>
      <c r="D2" s="154"/>
    </row>
    <row r="3" spans="1:4" ht="15.75" x14ac:dyDescent="0.25">
      <c r="B3" s="153" t="s">
        <v>21</v>
      </c>
      <c r="C3" s="154"/>
      <c r="D3" s="154"/>
    </row>
    <row r="4" spans="1:4" ht="15.75" x14ac:dyDescent="0.25">
      <c r="B4" s="153" t="s">
        <v>20</v>
      </c>
      <c r="C4" s="153"/>
      <c r="D4" s="154"/>
    </row>
    <row r="5" spans="1:4" ht="15.75" x14ac:dyDescent="0.25">
      <c r="B5" s="153" t="s">
        <v>19</v>
      </c>
      <c r="C5" s="153"/>
      <c r="D5" s="154"/>
    </row>
    <row r="6" spans="1:4" ht="15.75" x14ac:dyDescent="0.25">
      <c r="B6" s="153" t="s">
        <v>18</v>
      </c>
      <c r="C6" s="153"/>
      <c r="D6" s="160"/>
    </row>
    <row r="7" spans="1:4" ht="15.75" x14ac:dyDescent="0.25">
      <c r="B7" s="159" t="s">
        <v>220</v>
      </c>
      <c r="C7" s="160"/>
      <c r="D7" s="160"/>
    </row>
    <row r="8" spans="1:4" ht="15.75" x14ac:dyDescent="0.25">
      <c r="B8" s="161" t="s">
        <v>187</v>
      </c>
      <c r="C8" s="160"/>
      <c r="D8" s="160"/>
    </row>
    <row r="9" spans="1:4" ht="15.75" x14ac:dyDescent="0.25">
      <c r="B9" s="161" t="s">
        <v>188</v>
      </c>
      <c r="C9" s="154"/>
      <c r="D9" s="154"/>
    </row>
    <row r="10" spans="1:4" ht="15.75" x14ac:dyDescent="0.25">
      <c r="A10" s="2"/>
      <c r="B10" s="2"/>
      <c r="C10" s="57"/>
      <c r="D10" s="17"/>
    </row>
    <row r="11" spans="1:4" ht="15.75" x14ac:dyDescent="0.25">
      <c r="A11" s="2"/>
      <c r="B11" s="31"/>
      <c r="C11" s="31"/>
      <c r="D11" s="31"/>
    </row>
    <row r="12" spans="1:4" ht="15.75" x14ac:dyDescent="0.25">
      <c r="A12" s="2"/>
      <c r="B12" s="3"/>
      <c r="C12" s="3"/>
    </row>
    <row r="13" spans="1:4" ht="15.75" x14ac:dyDescent="0.25">
      <c r="A13" s="149" t="s">
        <v>145</v>
      </c>
      <c r="B13" s="149"/>
      <c r="C13" s="149"/>
      <c r="D13" s="149"/>
    </row>
    <row r="14" spans="1:4" ht="15.75" x14ac:dyDescent="0.25">
      <c r="A14" s="149" t="s">
        <v>144</v>
      </c>
      <c r="B14" s="149"/>
      <c r="C14" s="149"/>
      <c r="D14" s="149"/>
    </row>
    <row r="15" spans="1:4" ht="15.75" x14ac:dyDescent="0.25">
      <c r="A15" s="149" t="s">
        <v>143</v>
      </c>
      <c r="B15" s="149"/>
      <c r="C15" s="149"/>
      <c r="D15" s="149"/>
    </row>
    <row r="16" spans="1:4" ht="15.75" x14ac:dyDescent="0.25">
      <c r="A16" s="149" t="s">
        <v>217</v>
      </c>
      <c r="B16" s="149"/>
      <c r="C16" s="149"/>
      <c r="D16" s="149"/>
    </row>
    <row r="17" spans="1:4" ht="15.75" x14ac:dyDescent="0.25">
      <c r="A17" s="2"/>
      <c r="B17" s="2"/>
      <c r="C17" s="2"/>
    </row>
    <row r="18" spans="1:4" ht="31.5" customHeight="1" x14ac:dyDescent="0.25">
      <c r="A18" s="162" t="s">
        <v>142</v>
      </c>
      <c r="B18" s="165" t="s">
        <v>141</v>
      </c>
      <c r="C18" s="157" t="s">
        <v>147</v>
      </c>
      <c r="D18" s="164"/>
    </row>
    <row r="19" spans="1:4" ht="15.75" x14ac:dyDescent="0.25">
      <c r="A19" s="163"/>
      <c r="B19" s="166"/>
      <c r="C19" s="18" t="s">
        <v>182</v>
      </c>
      <c r="D19" s="18" t="s">
        <v>218</v>
      </c>
    </row>
    <row r="20" spans="1:4" ht="15.75" x14ac:dyDescent="0.25">
      <c r="A20" s="16">
        <v>1</v>
      </c>
      <c r="B20" s="16">
        <v>2</v>
      </c>
      <c r="C20" s="16">
        <v>3</v>
      </c>
      <c r="D20" s="16">
        <v>4</v>
      </c>
    </row>
    <row r="21" spans="1:4" ht="31.5" x14ac:dyDescent="0.25">
      <c r="A21" s="37" t="s">
        <v>139</v>
      </c>
      <c r="B21" s="48" t="s">
        <v>138</v>
      </c>
      <c r="C21" s="24">
        <f>C22+C24+C26+C29+C37</f>
        <v>20900.020000000004</v>
      </c>
      <c r="D21" s="24">
        <f>D22+D24+D26+D29+D37</f>
        <v>18654.150000000001</v>
      </c>
    </row>
    <row r="22" spans="1:4" ht="15.75" x14ac:dyDescent="0.25">
      <c r="A22" s="37" t="s">
        <v>137</v>
      </c>
      <c r="B22" s="48" t="s">
        <v>136</v>
      </c>
      <c r="C22" s="24">
        <f>SUM(C23)</f>
        <v>5665.36</v>
      </c>
      <c r="D22" s="24">
        <f>SUM(D23)</f>
        <v>5778.67</v>
      </c>
    </row>
    <row r="23" spans="1:4" ht="15.75" x14ac:dyDescent="0.25">
      <c r="A23" s="41" t="s">
        <v>135</v>
      </c>
      <c r="B23" s="51" t="s">
        <v>134</v>
      </c>
      <c r="C23" s="25">
        <v>5665.36</v>
      </c>
      <c r="D23" s="25">
        <v>5778.67</v>
      </c>
    </row>
    <row r="24" spans="1:4" ht="47.25" x14ac:dyDescent="0.25">
      <c r="A24" s="37" t="s">
        <v>133</v>
      </c>
      <c r="B24" s="49" t="s">
        <v>132</v>
      </c>
      <c r="C24" s="24">
        <f>C25</f>
        <v>4720</v>
      </c>
      <c r="D24" s="24">
        <f>D25</f>
        <v>4720</v>
      </c>
    </row>
    <row r="25" spans="1:4" ht="47.25" x14ac:dyDescent="0.25">
      <c r="A25" s="41" t="s">
        <v>131</v>
      </c>
      <c r="B25" s="46" t="s">
        <v>130</v>
      </c>
      <c r="C25" s="25">
        <v>4720</v>
      </c>
      <c r="D25" s="25">
        <v>4720</v>
      </c>
    </row>
    <row r="26" spans="1:4" s="22" customFormat="1" ht="15.75" hidden="1" x14ac:dyDescent="0.25">
      <c r="A26" s="93" t="s">
        <v>129</v>
      </c>
      <c r="B26" s="97" t="s">
        <v>128</v>
      </c>
      <c r="C26" s="27">
        <f>SUM(C27)</f>
        <v>0</v>
      </c>
      <c r="D26" s="27">
        <f>SUM(D27)</f>
        <v>0</v>
      </c>
    </row>
    <row r="27" spans="1:4" s="22" customFormat="1" ht="15.75" hidden="1" x14ac:dyDescent="0.25">
      <c r="A27" s="93" t="s">
        <v>127</v>
      </c>
      <c r="B27" s="97" t="s">
        <v>125</v>
      </c>
      <c r="C27" s="27">
        <f>C28</f>
        <v>0</v>
      </c>
      <c r="D27" s="27">
        <f>D28</f>
        <v>0</v>
      </c>
    </row>
    <row r="28" spans="1:4" s="22" customFormat="1" ht="15.75" hidden="1" x14ac:dyDescent="0.25">
      <c r="A28" s="94" t="s">
        <v>126</v>
      </c>
      <c r="B28" s="98" t="s">
        <v>125</v>
      </c>
      <c r="C28" s="28"/>
      <c r="D28" s="28"/>
    </row>
    <row r="29" spans="1:4" ht="15.75" x14ac:dyDescent="0.25">
      <c r="A29" s="37" t="s">
        <v>124</v>
      </c>
      <c r="B29" s="49" t="s">
        <v>123</v>
      </c>
      <c r="C29" s="24">
        <f>C30+C32</f>
        <v>4115.3100000000004</v>
      </c>
      <c r="D29" s="24">
        <f>D30+D32</f>
        <v>4185.3899999999994</v>
      </c>
    </row>
    <row r="30" spans="1:4" ht="15.75" x14ac:dyDescent="0.25">
      <c r="A30" s="37" t="s">
        <v>122</v>
      </c>
      <c r="B30" s="49" t="s">
        <v>121</v>
      </c>
      <c r="C30" s="24">
        <f>SUM(C31)</f>
        <v>494.34</v>
      </c>
      <c r="D30" s="24">
        <f>SUM(D31)</f>
        <v>519.05999999999995</v>
      </c>
    </row>
    <row r="31" spans="1:4" ht="62.25" customHeight="1" x14ac:dyDescent="0.25">
      <c r="A31" s="41" t="s">
        <v>120</v>
      </c>
      <c r="B31" s="46" t="s">
        <v>119</v>
      </c>
      <c r="C31" s="25">
        <v>494.34</v>
      </c>
      <c r="D31" s="25">
        <v>519.05999999999995</v>
      </c>
    </row>
    <row r="32" spans="1:4" ht="15.75" x14ac:dyDescent="0.25">
      <c r="A32" s="37" t="s">
        <v>118</v>
      </c>
      <c r="B32" s="49" t="s">
        <v>117</v>
      </c>
      <c r="C32" s="24">
        <f>C33+C35</f>
        <v>3620.9700000000003</v>
      </c>
      <c r="D32" s="24">
        <f>D33+D35</f>
        <v>3666.33</v>
      </c>
    </row>
    <row r="33" spans="1:4" ht="15.75" x14ac:dyDescent="0.25">
      <c r="A33" s="41" t="s">
        <v>116</v>
      </c>
      <c r="B33" s="49" t="s">
        <v>115</v>
      </c>
      <c r="C33" s="24">
        <f>C34</f>
        <v>1352.9</v>
      </c>
      <c r="D33" s="24">
        <f>D34</f>
        <v>1352.9</v>
      </c>
    </row>
    <row r="34" spans="1:4" ht="63" x14ac:dyDescent="0.25">
      <c r="A34" s="41" t="s">
        <v>114</v>
      </c>
      <c r="B34" s="46" t="s">
        <v>113</v>
      </c>
      <c r="C34" s="25">
        <v>1352.9</v>
      </c>
      <c r="D34" s="25">
        <v>1352.9</v>
      </c>
    </row>
    <row r="35" spans="1:4" ht="15.75" x14ac:dyDescent="0.25">
      <c r="A35" s="37" t="s">
        <v>112</v>
      </c>
      <c r="B35" s="49" t="s">
        <v>111</v>
      </c>
      <c r="C35" s="24">
        <f>C36</f>
        <v>2268.0700000000002</v>
      </c>
      <c r="D35" s="24">
        <f>D36</f>
        <v>2313.4299999999998</v>
      </c>
    </row>
    <row r="36" spans="1:4" ht="63" x14ac:dyDescent="0.25">
      <c r="A36" s="41" t="s">
        <v>110</v>
      </c>
      <c r="B36" s="46" t="s">
        <v>109</v>
      </c>
      <c r="C36" s="25">
        <v>2268.0700000000002</v>
      </c>
      <c r="D36" s="25">
        <v>2313.4299999999998</v>
      </c>
    </row>
    <row r="37" spans="1:4" ht="47.25" x14ac:dyDescent="0.25">
      <c r="A37" s="37" t="s">
        <v>108</v>
      </c>
      <c r="B37" s="49" t="s">
        <v>107</v>
      </c>
      <c r="C37" s="24">
        <f>SUM(C38+C47)</f>
        <v>6399.35</v>
      </c>
      <c r="D37" s="24">
        <f>SUM(D38+D47)</f>
        <v>3970.09</v>
      </c>
    </row>
    <row r="38" spans="1:4" ht="141.75" x14ac:dyDescent="0.25">
      <c r="A38" s="37" t="s">
        <v>106</v>
      </c>
      <c r="B38" s="49" t="s">
        <v>105</v>
      </c>
      <c r="C38" s="24">
        <f>C39+C41+C43</f>
        <v>5769.35</v>
      </c>
      <c r="D38" s="24">
        <f>D39+D41+D43</f>
        <v>3360.09</v>
      </c>
    </row>
    <row r="39" spans="1:4" ht="110.25" x14ac:dyDescent="0.25">
      <c r="A39" s="47" t="s">
        <v>104</v>
      </c>
      <c r="B39" s="44" t="s">
        <v>103</v>
      </c>
      <c r="C39" s="24">
        <f>C40</f>
        <v>2177.0500000000002</v>
      </c>
      <c r="D39" s="24">
        <f>D40</f>
        <v>2264.1</v>
      </c>
    </row>
    <row r="40" spans="1:4" ht="110.25" customHeight="1" x14ac:dyDescent="0.25">
      <c r="A40" s="41" t="s">
        <v>102</v>
      </c>
      <c r="B40" s="50" t="s">
        <v>101</v>
      </c>
      <c r="C40" s="23">
        <v>2177.0500000000002</v>
      </c>
      <c r="D40" s="23">
        <v>2264.1</v>
      </c>
    </row>
    <row r="41" spans="1:4" ht="141.75" hidden="1" x14ac:dyDescent="0.25">
      <c r="A41" s="83" t="s">
        <v>100</v>
      </c>
      <c r="B41" s="81" t="s">
        <v>178</v>
      </c>
      <c r="C41" s="65">
        <f>SUM(C42:C42)</f>
        <v>0</v>
      </c>
      <c r="D41" s="65">
        <f>SUM(D42:D42)</f>
        <v>0</v>
      </c>
    </row>
    <row r="42" spans="1:4" ht="94.5" hidden="1" x14ac:dyDescent="0.25">
      <c r="A42" s="84" t="s">
        <v>99</v>
      </c>
      <c r="B42" s="80" t="s">
        <v>98</v>
      </c>
      <c r="C42" s="66"/>
      <c r="D42" s="66"/>
    </row>
    <row r="43" spans="1:4" ht="63" x14ac:dyDescent="0.25">
      <c r="A43" s="37" t="s">
        <v>97</v>
      </c>
      <c r="B43" s="52" t="s">
        <v>96</v>
      </c>
      <c r="C43" s="24">
        <f>C44</f>
        <v>3592.3</v>
      </c>
      <c r="D43" s="24">
        <f>D44</f>
        <v>1095.99</v>
      </c>
    </row>
    <row r="44" spans="1:4" ht="63" x14ac:dyDescent="0.25">
      <c r="A44" s="37" t="s">
        <v>95</v>
      </c>
      <c r="B44" s="52" t="s">
        <v>94</v>
      </c>
      <c r="C44" s="24">
        <f>C45+C46</f>
        <v>3592.3</v>
      </c>
      <c r="D44" s="24">
        <f>D45+D46</f>
        <v>1095.99</v>
      </c>
    </row>
    <row r="45" spans="1:4" ht="110.25" x14ac:dyDescent="0.25">
      <c r="A45" s="53" t="s">
        <v>93</v>
      </c>
      <c r="B45" s="54" t="s">
        <v>92</v>
      </c>
      <c r="C45" s="25">
        <v>3500</v>
      </c>
      <c r="D45" s="25">
        <v>1000</v>
      </c>
    </row>
    <row r="46" spans="1:4" ht="78.75" x14ac:dyDescent="0.25">
      <c r="A46" s="53" t="s">
        <v>91</v>
      </c>
      <c r="B46" s="54" t="s">
        <v>90</v>
      </c>
      <c r="C46" s="23">
        <v>92.3</v>
      </c>
      <c r="D46" s="23">
        <v>95.99</v>
      </c>
    </row>
    <row r="47" spans="1:4" ht="141.75" x14ac:dyDescent="0.25">
      <c r="A47" s="37" t="s">
        <v>89</v>
      </c>
      <c r="B47" s="49" t="s">
        <v>88</v>
      </c>
      <c r="C47" s="24">
        <f>C49</f>
        <v>630</v>
      </c>
      <c r="D47" s="24">
        <f>D49</f>
        <v>610</v>
      </c>
    </row>
    <row r="48" spans="1:4" ht="141.75" x14ac:dyDescent="0.25">
      <c r="A48" s="39" t="s">
        <v>87</v>
      </c>
      <c r="B48" s="44" t="s">
        <v>86</v>
      </c>
      <c r="C48" s="24">
        <f>C49</f>
        <v>630</v>
      </c>
      <c r="D48" s="24">
        <f>D49</f>
        <v>610</v>
      </c>
    </row>
    <row r="49" spans="1:4" ht="110.25" x14ac:dyDescent="0.25">
      <c r="A49" s="41" t="s">
        <v>85</v>
      </c>
      <c r="B49" s="46" t="s">
        <v>84</v>
      </c>
      <c r="C49" s="23">
        <v>630</v>
      </c>
      <c r="D49" s="23">
        <v>610</v>
      </c>
    </row>
    <row r="50" spans="1:4" ht="15.75" x14ac:dyDescent="0.25">
      <c r="A50" s="37" t="s">
        <v>69</v>
      </c>
      <c r="B50" s="48" t="s">
        <v>68</v>
      </c>
      <c r="C50" s="24">
        <f>C51</f>
        <v>29410.620000000003</v>
      </c>
      <c r="D50" s="24">
        <f>D51</f>
        <v>26355.620000000003</v>
      </c>
    </row>
    <row r="51" spans="1:4" ht="47.25" x14ac:dyDescent="0.25">
      <c r="A51" s="38" t="s">
        <v>67</v>
      </c>
      <c r="B51" s="44" t="s">
        <v>66</v>
      </c>
      <c r="C51" s="24">
        <f>C52+C53+C54+C55</f>
        <v>29410.620000000003</v>
      </c>
      <c r="D51" s="24">
        <f>D52+D53+D54+D55</f>
        <v>26355.620000000003</v>
      </c>
    </row>
    <row r="52" spans="1:4" ht="31.5" x14ac:dyDescent="0.25">
      <c r="A52" s="38" t="s">
        <v>65</v>
      </c>
      <c r="B52" s="43" t="s">
        <v>64</v>
      </c>
      <c r="C52" s="24">
        <f>'прил6 безв 2'!C23</f>
        <v>23539.200000000001</v>
      </c>
      <c r="D52" s="24">
        <f>'прил6 безв 2'!D23</f>
        <v>20496.900000000001</v>
      </c>
    </row>
    <row r="53" spans="1:4" s="22" customFormat="1" ht="47.25" x14ac:dyDescent="0.25">
      <c r="A53" s="38" t="s">
        <v>63</v>
      </c>
      <c r="B53" s="109" t="s">
        <v>62</v>
      </c>
      <c r="C53" s="24">
        <f>'прил6 безв 2'!C26</f>
        <v>133.80000000000001</v>
      </c>
      <c r="D53" s="24">
        <f>'прил6 безв 2'!D26</f>
        <v>109.7</v>
      </c>
    </row>
    <row r="54" spans="1:4" s="61" customFormat="1" ht="31.5" x14ac:dyDescent="0.25">
      <c r="A54" s="38" t="s">
        <v>54</v>
      </c>
      <c r="B54" s="44" t="s">
        <v>53</v>
      </c>
      <c r="C54" s="29">
        <f>'прил6 безв 2'!C37</f>
        <v>332.02</v>
      </c>
      <c r="D54" s="29">
        <f>'прил6 безв 2'!D37</f>
        <v>343.41999999999996</v>
      </c>
    </row>
    <row r="55" spans="1:4" ht="15.75" x14ac:dyDescent="0.25">
      <c r="A55" s="38" t="s">
        <v>46</v>
      </c>
      <c r="B55" s="49" t="s">
        <v>45</v>
      </c>
      <c r="C55" s="24">
        <f>'прил6 безв 2'!C42</f>
        <v>5405.6</v>
      </c>
      <c r="D55" s="24">
        <f>'прил6 безв 2'!D42</f>
        <v>5405.6</v>
      </c>
    </row>
    <row r="56" spans="1:4" ht="15.75" x14ac:dyDescent="0.25">
      <c r="A56" s="53"/>
      <c r="B56" s="37" t="s">
        <v>26</v>
      </c>
      <c r="C56" s="24">
        <f>SUM(C21+C50)</f>
        <v>50310.640000000007</v>
      </c>
      <c r="D56" s="24">
        <f>SUM(D21+D50)</f>
        <v>45009.770000000004</v>
      </c>
    </row>
  </sheetData>
  <mergeCells count="16">
    <mergeCell ref="B1:D1"/>
    <mergeCell ref="A18:A19"/>
    <mergeCell ref="C18:D18"/>
    <mergeCell ref="B18:B19"/>
    <mergeCell ref="A13:D13"/>
    <mergeCell ref="A14:D14"/>
    <mergeCell ref="A15:D15"/>
    <mergeCell ref="A16:D16"/>
    <mergeCell ref="B2:D2"/>
    <mergeCell ref="B3:D3"/>
    <mergeCell ref="B4:D4"/>
    <mergeCell ref="B5:D5"/>
    <mergeCell ref="B6:D6"/>
    <mergeCell ref="B7:D7"/>
    <mergeCell ref="B8:D8"/>
    <mergeCell ref="B9:D9"/>
  </mergeCells>
  <printOptions horizontalCentered="1"/>
  <pageMargins left="0.70866141732283472" right="0.39370078740157483" top="0.55118110236220474" bottom="0.55118110236220474" header="0" footer="0"/>
  <pageSetup paperSize="9" scale="89" orientation="portrait" r:id="rId1"/>
  <rowBreaks count="2" manualBreakCount="2">
    <brk id="37" max="3" man="1"/>
    <brk id="47"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65"/>
  <sheetViews>
    <sheetView tabSelected="1" topLeftCell="A46" zoomScale="80" zoomScaleNormal="80" workbookViewId="0">
      <selection activeCell="A49" sqref="A49:C60"/>
    </sheetView>
  </sheetViews>
  <sheetFormatPr defaultRowHeight="15" x14ac:dyDescent="0.25"/>
  <cols>
    <col min="1" max="1" width="27" customWidth="1"/>
    <col min="2" max="2" width="44" customWidth="1"/>
    <col min="3" max="3" width="16.42578125" style="6" customWidth="1"/>
    <col min="4" max="4" width="9.140625" hidden="1" customWidth="1"/>
    <col min="5" max="5" width="15" customWidth="1"/>
    <col min="6" max="6" width="15.140625" customWidth="1"/>
    <col min="257" max="257" width="27" customWidth="1"/>
    <col min="258" max="258" width="44" customWidth="1"/>
    <col min="259" max="259" width="15.85546875" customWidth="1"/>
    <col min="261" max="261" width="15" customWidth="1"/>
    <col min="262" max="262" width="15.140625" customWidth="1"/>
    <col min="513" max="513" width="27" customWidth="1"/>
    <col min="514" max="514" width="44" customWidth="1"/>
    <col min="515" max="515" width="15.85546875" customWidth="1"/>
    <col min="517" max="517" width="15" customWidth="1"/>
    <col min="518" max="518" width="15.140625" customWidth="1"/>
    <col min="769" max="769" width="27" customWidth="1"/>
    <col min="770" max="770" width="44" customWidth="1"/>
    <col min="771" max="771" width="15.85546875" customWidth="1"/>
    <col min="773" max="773" width="15" customWidth="1"/>
    <col min="774" max="774" width="15.140625" customWidth="1"/>
    <col min="1025" max="1025" width="27" customWidth="1"/>
    <col min="1026" max="1026" width="44" customWidth="1"/>
    <col min="1027" max="1027" width="15.85546875" customWidth="1"/>
    <col min="1029" max="1029" width="15" customWidth="1"/>
    <col min="1030" max="1030" width="15.140625" customWidth="1"/>
    <col min="1281" max="1281" width="27" customWidth="1"/>
    <col min="1282" max="1282" width="44" customWidth="1"/>
    <col min="1283" max="1283" width="15.85546875" customWidth="1"/>
    <col min="1285" max="1285" width="15" customWidth="1"/>
    <col min="1286" max="1286" width="15.140625" customWidth="1"/>
    <col min="1537" max="1537" width="27" customWidth="1"/>
    <col min="1538" max="1538" width="44" customWidth="1"/>
    <col min="1539" max="1539" width="15.85546875" customWidth="1"/>
    <col min="1541" max="1541" width="15" customWidth="1"/>
    <col min="1542" max="1542" width="15.140625" customWidth="1"/>
    <col min="1793" max="1793" width="27" customWidth="1"/>
    <col min="1794" max="1794" width="44" customWidth="1"/>
    <col min="1795" max="1795" width="15.85546875" customWidth="1"/>
    <col min="1797" max="1797" width="15" customWidth="1"/>
    <col min="1798" max="1798" width="15.140625" customWidth="1"/>
    <col min="2049" max="2049" width="27" customWidth="1"/>
    <col min="2050" max="2050" width="44" customWidth="1"/>
    <col min="2051" max="2051" width="15.85546875" customWidth="1"/>
    <col min="2053" max="2053" width="15" customWidth="1"/>
    <col min="2054" max="2054" width="15.140625" customWidth="1"/>
    <col min="2305" max="2305" width="27" customWidth="1"/>
    <col min="2306" max="2306" width="44" customWidth="1"/>
    <col min="2307" max="2307" width="15.85546875" customWidth="1"/>
    <col min="2309" max="2309" width="15" customWidth="1"/>
    <col min="2310" max="2310" width="15.140625" customWidth="1"/>
    <col min="2561" max="2561" width="27" customWidth="1"/>
    <col min="2562" max="2562" width="44" customWidth="1"/>
    <col min="2563" max="2563" width="15.85546875" customWidth="1"/>
    <col min="2565" max="2565" width="15" customWidth="1"/>
    <col min="2566" max="2566" width="15.140625" customWidth="1"/>
    <col min="2817" max="2817" width="27" customWidth="1"/>
    <col min="2818" max="2818" width="44" customWidth="1"/>
    <col min="2819" max="2819" width="15.85546875" customWidth="1"/>
    <col min="2821" max="2821" width="15" customWidth="1"/>
    <col min="2822" max="2822" width="15.140625" customWidth="1"/>
    <col min="3073" max="3073" width="27" customWidth="1"/>
    <col min="3074" max="3074" width="44" customWidth="1"/>
    <col min="3075" max="3075" width="15.85546875" customWidth="1"/>
    <col min="3077" max="3077" width="15" customWidth="1"/>
    <col min="3078" max="3078" width="15.140625" customWidth="1"/>
    <col min="3329" max="3329" width="27" customWidth="1"/>
    <col min="3330" max="3330" width="44" customWidth="1"/>
    <col min="3331" max="3331" width="15.85546875" customWidth="1"/>
    <col min="3333" max="3333" width="15" customWidth="1"/>
    <col min="3334" max="3334" width="15.140625" customWidth="1"/>
    <col min="3585" max="3585" width="27" customWidth="1"/>
    <col min="3586" max="3586" width="44" customWidth="1"/>
    <col min="3587" max="3587" width="15.85546875" customWidth="1"/>
    <col min="3589" max="3589" width="15" customWidth="1"/>
    <col min="3590" max="3590" width="15.140625" customWidth="1"/>
    <col min="3841" max="3841" width="27" customWidth="1"/>
    <col min="3842" max="3842" width="44" customWidth="1"/>
    <col min="3843" max="3843" width="15.85546875" customWidth="1"/>
    <col min="3845" max="3845" width="15" customWidth="1"/>
    <col min="3846" max="3846" width="15.140625" customWidth="1"/>
    <col min="4097" max="4097" width="27" customWidth="1"/>
    <col min="4098" max="4098" width="44" customWidth="1"/>
    <col min="4099" max="4099" width="15.85546875" customWidth="1"/>
    <col min="4101" max="4101" width="15" customWidth="1"/>
    <col min="4102" max="4102" width="15.140625" customWidth="1"/>
    <col min="4353" max="4353" width="27" customWidth="1"/>
    <col min="4354" max="4354" width="44" customWidth="1"/>
    <col min="4355" max="4355" width="15.85546875" customWidth="1"/>
    <col min="4357" max="4357" width="15" customWidth="1"/>
    <col min="4358" max="4358" width="15.140625" customWidth="1"/>
    <col min="4609" max="4609" width="27" customWidth="1"/>
    <col min="4610" max="4610" width="44" customWidth="1"/>
    <col min="4611" max="4611" width="15.85546875" customWidth="1"/>
    <col min="4613" max="4613" width="15" customWidth="1"/>
    <col min="4614" max="4614" width="15.140625" customWidth="1"/>
    <col min="4865" max="4865" width="27" customWidth="1"/>
    <col min="4866" max="4866" width="44" customWidth="1"/>
    <col min="4867" max="4867" width="15.85546875" customWidth="1"/>
    <col min="4869" max="4869" width="15" customWidth="1"/>
    <col min="4870" max="4870" width="15.140625" customWidth="1"/>
    <col min="5121" max="5121" width="27" customWidth="1"/>
    <col min="5122" max="5122" width="44" customWidth="1"/>
    <col min="5123" max="5123" width="15.85546875" customWidth="1"/>
    <col min="5125" max="5125" width="15" customWidth="1"/>
    <col min="5126" max="5126" width="15.140625" customWidth="1"/>
    <col min="5377" max="5377" width="27" customWidth="1"/>
    <col min="5378" max="5378" width="44" customWidth="1"/>
    <col min="5379" max="5379" width="15.85546875" customWidth="1"/>
    <col min="5381" max="5381" width="15" customWidth="1"/>
    <col min="5382" max="5382" width="15.140625" customWidth="1"/>
    <col min="5633" max="5633" width="27" customWidth="1"/>
    <col min="5634" max="5634" width="44" customWidth="1"/>
    <col min="5635" max="5635" width="15.85546875" customWidth="1"/>
    <col min="5637" max="5637" width="15" customWidth="1"/>
    <col min="5638" max="5638" width="15.140625" customWidth="1"/>
    <col min="5889" max="5889" width="27" customWidth="1"/>
    <col min="5890" max="5890" width="44" customWidth="1"/>
    <col min="5891" max="5891" width="15.85546875" customWidth="1"/>
    <col min="5893" max="5893" width="15" customWidth="1"/>
    <col min="5894" max="5894" width="15.140625" customWidth="1"/>
    <col min="6145" max="6145" width="27" customWidth="1"/>
    <col min="6146" max="6146" width="44" customWidth="1"/>
    <col min="6147" max="6147" width="15.85546875" customWidth="1"/>
    <col min="6149" max="6149" width="15" customWidth="1"/>
    <col min="6150" max="6150" width="15.140625" customWidth="1"/>
    <col min="6401" max="6401" width="27" customWidth="1"/>
    <col min="6402" max="6402" width="44" customWidth="1"/>
    <col min="6403" max="6403" width="15.85546875" customWidth="1"/>
    <col min="6405" max="6405" width="15" customWidth="1"/>
    <col min="6406" max="6406" width="15.140625" customWidth="1"/>
    <col min="6657" max="6657" width="27" customWidth="1"/>
    <col min="6658" max="6658" width="44" customWidth="1"/>
    <col min="6659" max="6659" width="15.85546875" customWidth="1"/>
    <col min="6661" max="6661" width="15" customWidth="1"/>
    <col min="6662" max="6662" width="15.140625" customWidth="1"/>
    <col min="6913" max="6913" width="27" customWidth="1"/>
    <col min="6914" max="6914" width="44" customWidth="1"/>
    <col min="6915" max="6915" width="15.85546875" customWidth="1"/>
    <col min="6917" max="6917" width="15" customWidth="1"/>
    <col min="6918" max="6918" width="15.140625" customWidth="1"/>
    <col min="7169" max="7169" width="27" customWidth="1"/>
    <col min="7170" max="7170" width="44" customWidth="1"/>
    <col min="7171" max="7171" width="15.85546875" customWidth="1"/>
    <col min="7173" max="7173" width="15" customWidth="1"/>
    <col min="7174" max="7174" width="15.140625" customWidth="1"/>
    <col min="7425" max="7425" width="27" customWidth="1"/>
    <col min="7426" max="7426" width="44" customWidth="1"/>
    <col min="7427" max="7427" width="15.85546875" customWidth="1"/>
    <col min="7429" max="7429" width="15" customWidth="1"/>
    <col min="7430" max="7430" width="15.140625" customWidth="1"/>
    <col min="7681" max="7681" width="27" customWidth="1"/>
    <col min="7682" max="7682" width="44" customWidth="1"/>
    <col min="7683" max="7683" width="15.85546875" customWidth="1"/>
    <col min="7685" max="7685" width="15" customWidth="1"/>
    <col min="7686" max="7686" width="15.140625" customWidth="1"/>
    <col min="7937" max="7937" width="27" customWidth="1"/>
    <col min="7938" max="7938" width="44" customWidth="1"/>
    <col min="7939" max="7939" width="15.85546875" customWidth="1"/>
    <col min="7941" max="7941" width="15" customWidth="1"/>
    <col min="7942" max="7942" width="15.140625" customWidth="1"/>
    <col min="8193" max="8193" width="27" customWidth="1"/>
    <col min="8194" max="8194" width="44" customWidth="1"/>
    <col min="8195" max="8195" width="15.85546875" customWidth="1"/>
    <col min="8197" max="8197" width="15" customWidth="1"/>
    <col min="8198" max="8198" width="15.140625" customWidth="1"/>
    <col min="8449" max="8449" width="27" customWidth="1"/>
    <col min="8450" max="8450" width="44" customWidth="1"/>
    <col min="8451" max="8451" width="15.85546875" customWidth="1"/>
    <col min="8453" max="8453" width="15" customWidth="1"/>
    <col min="8454" max="8454" width="15.140625" customWidth="1"/>
    <col min="8705" max="8705" width="27" customWidth="1"/>
    <col min="8706" max="8706" width="44" customWidth="1"/>
    <col min="8707" max="8707" width="15.85546875" customWidth="1"/>
    <col min="8709" max="8709" width="15" customWidth="1"/>
    <col min="8710" max="8710" width="15.140625" customWidth="1"/>
    <col min="8961" max="8961" width="27" customWidth="1"/>
    <col min="8962" max="8962" width="44" customWidth="1"/>
    <col min="8963" max="8963" width="15.85546875" customWidth="1"/>
    <col min="8965" max="8965" width="15" customWidth="1"/>
    <col min="8966" max="8966" width="15.140625" customWidth="1"/>
    <col min="9217" max="9217" width="27" customWidth="1"/>
    <col min="9218" max="9218" width="44" customWidth="1"/>
    <col min="9219" max="9219" width="15.85546875" customWidth="1"/>
    <col min="9221" max="9221" width="15" customWidth="1"/>
    <col min="9222" max="9222" width="15.140625" customWidth="1"/>
    <col min="9473" max="9473" width="27" customWidth="1"/>
    <col min="9474" max="9474" width="44" customWidth="1"/>
    <col min="9475" max="9475" width="15.85546875" customWidth="1"/>
    <col min="9477" max="9477" width="15" customWidth="1"/>
    <col min="9478" max="9478" width="15.140625" customWidth="1"/>
    <col min="9729" max="9729" width="27" customWidth="1"/>
    <col min="9730" max="9730" width="44" customWidth="1"/>
    <col min="9731" max="9731" width="15.85546875" customWidth="1"/>
    <col min="9733" max="9733" width="15" customWidth="1"/>
    <col min="9734" max="9734" width="15.140625" customWidth="1"/>
    <col min="9985" max="9985" width="27" customWidth="1"/>
    <col min="9986" max="9986" width="44" customWidth="1"/>
    <col min="9987" max="9987" width="15.85546875" customWidth="1"/>
    <col min="9989" max="9989" width="15" customWidth="1"/>
    <col min="9990" max="9990" width="15.140625" customWidth="1"/>
    <col min="10241" max="10241" width="27" customWidth="1"/>
    <col min="10242" max="10242" width="44" customWidth="1"/>
    <col min="10243" max="10243" width="15.85546875" customWidth="1"/>
    <col min="10245" max="10245" width="15" customWidth="1"/>
    <col min="10246" max="10246" width="15.140625" customWidth="1"/>
    <col min="10497" max="10497" width="27" customWidth="1"/>
    <col min="10498" max="10498" width="44" customWidth="1"/>
    <col min="10499" max="10499" width="15.85546875" customWidth="1"/>
    <col min="10501" max="10501" width="15" customWidth="1"/>
    <col min="10502" max="10502" width="15.140625" customWidth="1"/>
    <col min="10753" max="10753" width="27" customWidth="1"/>
    <col min="10754" max="10754" width="44" customWidth="1"/>
    <col min="10755" max="10755" width="15.85546875" customWidth="1"/>
    <col min="10757" max="10757" width="15" customWidth="1"/>
    <col min="10758" max="10758" width="15.140625" customWidth="1"/>
    <col min="11009" max="11009" width="27" customWidth="1"/>
    <col min="11010" max="11010" width="44" customWidth="1"/>
    <col min="11011" max="11011" width="15.85546875" customWidth="1"/>
    <col min="11013" max="11013" width="15" customWidth="1"/>
    <col min="11014" max="11014" width="15.140625" customWidth="1"/>
    <col min="11265" max="11265" width="27" customWidth="1"/>
    <col min="11266" max="11266" width="44" customWidth="1"/>
    <col min="11267" max="11267" width="15.85546875" customWidth="1"/>
    <col min="11269" max="11269" width="15" customWidth="1"/>
    <col min="11270" max="11270" width="15.140625" customWidth="1"/>
    <col min="11521" max="11521" width="27" customWidth="1"/>
    <col min="11522" max="11522" width="44" customWidth="1"/>
    <col min="11523" max="11523" width="15.85546875" customWidth="1"/>
    <col min="11525" max="11525" width="15" customWidth="1"/>
    <col min="11526" max="11526" width="15.140625" customWidth="1"/>
    <col min="11777" max="11777" width="27" customWidth="1"/>
    <col min="11778" max="11778" width="44" customWidth="1"/>
    <col min="11779" max="11779" width="15.85546875" customWidth="1"/>
    <col min="11781" max="11781" width="15" customWidth="1"/>
    <col min="11782" max="11782" width="15.140625" customWidth="1"/>
    <col min="12033" max="12033" width="27" customWidth="1"/>
    <col min="12034" max="12034" width="44" customWidth="1"/>
    <col min="12035" max="12035" width="15.85546875" customWidth="1"/>
    <col min="12037" max="12037" width="15" customWidth="1"/>
    <col min="12038" max="12038" width="15.140625" customWidth="1"/>
    <col min="12289" max="12289" width="27" customWidth="1"/>
    <col min="12290" max="12290" width="44" customWidth="1"/>
    <col min="12291" max="12291" width="15.85546875" customWidth="1"/>
    <col min="12293" max="12293" width="15" customWidth="1"/>
    <col min="12294" max="12294" width="15.140625" customWidth="1"/>
    <col min="12545" max="12545" width="27" customWidth="1"/>
    <col min="12546" max="12546" width="44" customWidth="1"/>
    <col min="12547" max="12547" width="15.85546875" customWidth="1"/>
    <col min="12549" max="12549" width="15" customWidth="1"/>
    <col min="12550" max="12550" width="15.140625" customWidth="1"/>
    <col min="12801" max="12801" width="27" customWidth="1"/>
    <col min="12802" max="12802" width="44" customWidth="1"/>
    <col min="12803" max="12803" width="15.85546875" customWidth="1"/>
    <col min="12805" max="12805" width="15" customWidth="1"/>
    <col min="12806" max="12806" width="15.140625" customWidth="1"/>
    <col min="13057" max="13057" width="27" customWidth="1"/>
    <col min="13058" max="13058" width="44" customWidth="1"/>
    <col min="13059" max="13059" width="15.85546875" customWidth="1"/>
    <col min="13061" max="13061" width="15" customWidth="1"/>
    <col min="13062" max="13062" width="15.140625" customWidth="1"/>
    <col min="13313" max="13313" width="27" customWidth="1"/>
    <col min="13314" max="13314" width="44" customWidth="1"/>
    <col min="13315" max="13315" width="15.85546875" customWidth="1"/>
    <col min="13317" max="13317" width="15" customWidth="1"/>
    <col min="13318" max="13318" width="15.140625" customWidth="1"/>
    <col min="13569" max="13569" width="27" customWidth="1"/>
    <col min="13570" max="13570" width="44" customWidth="1"/>
    <col min="13571" max="13571" width="15.85546875" customWidth="1"/>
    <col min="13573" max="13573" width="15" customWidth="1"/>
    <col min="13574" max="13574" width="15.140625" customWidth="1"/>
    <col min="13825" max="13825" width="27" customWidth="1"/>
    <col min="13826" max="13826" width="44" customWidth="1"/>
    <col min="13827" max="13827" width="15.85546875" customWidth="1"/>
    <col min="13829" max="13829" width="15" customWidth="1"/>
    <col min="13830" max="13830" width="15.140625" customWidth="1"/>
    <col min="14081" max="14081" width="27" customWidth="1"/>
    <col min="14082" max="14082" width="44" customWidth="1"/>
    <col min="14083" max="14083" width="15.85546875" customWidth="1"/>
    <col min="14085" max="14085" width="15" customWidth="1"/>
    <col min="14086" max="14086" width="15.140625" customWidth="1"/>
    <col min="14337" max="14337" width="27" customWidth="1"/>
    <col min="14338" max="14338" width="44" customWidth="1"/>
    <col min="14339" max="14339" width="15.85546875" customWidth="1"/>
    <col min="14341" max="14341" width="15" customWidth="1"/>
    <col min="14342" max="14342" width="15.140625" customWidth="1"/>
    <col min="14593" max="14593" width="27" customWidth="1"/>
    <col min="14594" max="14594" width="44" customWidth="1"/>
    <col min="14595" max="14595" width="15.85546875" customWidth="1"/>
    <col min="14597" max="14597" width="15" customWidth="1"/>
    <col min="14598" max="14598" width="15.140625" customWidth="1"/>
    <col min="14849" max="14849" width="27" customWidth="1"/>
    <col min="14850" max="14850" width="44" customWidth="1"/>
    <col min="14851" max="14851" width="15.85546875" customWidth="1"/>
    <col min="14853" max="14853" width="15" customWidth="1"/>
    <col min="14854" max="14854" width="15.140625" customWidth="1"/>
    <col min="15105" max="15105" width="27" customWidth="1"/>
    <col min="15106" max="15106" width="44" customWidth="1"/>
    <col min="15107" max="15107" width="15.85546875" customWidth="1"/>
    <col min="15109" max="15109" width="15" customWidth="1"/>
    <col min="15110" max="15110" width="15.140625" customWidth="1"/>
    <col min="15361" max="15361" width="27" customWidth="1"/>
    <col min="15362" max="15362" width="44" customWidth="1"/>
    <col min="15363" max="15363" width="15.85546875" customWidth="1"/>
    <col min="15365" max="15365" width="15" customWidth="1"/>
    <col min="15366" max="15366" width="15.140625" customWidth="1"/>
    <col min="15617" max="15617" width="27" customWidth="1"/>
    <col min="15618" max="15618" width="44" customWidth="1"/>
    <col min="15619" max="15619" width="15.85546875" customWidth="1"/>
    <col min="15621" max="15621" width="15" customWidth="1"/>
    <col min="15622" max="15622" width="15.140625" customWidth="1"/>
    <col min="15873" max="15873" width="27" customWidth="1"/>
    <col min="15874" max="15874" width="44" customWidth="1"/>
    <col min="15875" max="15875" width="15.85546875" customWidth="1"/>
    <col min="15877" max="15877" width="15" customWidth="1"/>
    <col min="15878" max="15878" width="15.140625" customWidth="1"/>
    <col min="16129" max="16129" width="27" customWidth="1"/>
    <col min="16130" max="16130" width="44" customWidth="1"/>
    <col min="16131" max="16131" width="15.85546875" customWidth="1"/>
    <col min="16133" max="16133" width="15" customWidth="1"/>
    <col min="16134" max="16134" width="15.140625" customWidth="1"/>
  </cols>
  <sheetData>
    <row r="1" spans="1:4" x14ac:dyDescent="0.25">
      <c r="A1" s="248"/>
      <c r="B1" s="249" t="s">
        <v>150</v>
      </c>
      <c r="C1" s="249"/>
      <c r="D1" s="250"/>
    </row>
    <row r="2" spans="1:4" x14ac:dyDescent="0.25">
      <c r="A2" s="251"/>
      <c r="B2" s="249" t="s">
        <v>22</v>
      </c>
      <c r="C2" s="249"/>
      <c r="D2" s="250"/>
    </row>
    <row r="3" spans="1:4" x14ac:dyDescent="0.25">
      <c r="A3" s="251"/>
      <c r="B3" s="249" t="s">
        <v>21</v>
      </c>
      <c r="C3" s="250"/>
      <c r="D3" s="250"/>
    </row>
    <row r="4" spans="1:4" x14ac:dyDescent="0.25">
      <c r="A4" s="251"/>
      <c r="B4" s="249" t="s">
        <v>20</v>
      </c>
      <c r="C4" s="249"/>
      <c r="D4" s="250"/>
    </row>
    <row r="5" spans="1:4" x14ac:dyDescent="0.25">
      <c r="A5" s="251"/>
      <c r="B5" s="249" t="s">
        <v>19</v>
      </c>
      <c r="C5" s="249"/>
      <c r="D5" s="250"/>
    </row>
    <row r="6" spans="1:4" x14ac:dyDescent="0.25">
      <c r="A6" s="251"/>
      <c r="B6" s="249" t="s">
        <v>18</v>
      </c>
      <c r="C6" s="249"/>
      <c r="D6" s="252"/>
    </row>
    <row r="7" spans="1:4" x14ac:dyDescent="0.25">
      <c r="A7" s="251"/>
      <c r="B7" s="253" t="s">
        <v>220</v>
      </c>
      <c r="C7" s="252"/>
      <c r="D7" s="252"/>
    </row>
    <row r="8" spans="1:4" x14ac:dyDescent="0.25">
      <c r="A8" s="251"/>
      <c r="B8" s="254" t="s">
        <v>187</v>
      </c>
      <c r="C8" s="252"/>
      <c r="D8" s="252"/>
    </row>
    <row r="9" spans="1:4" x14ac:dyDescent="0.25">
      <c r="A9" s="251"/>
      <c r="B9" s="254" t="s">
        <v>277</v>
      </c>
      <c r="C9" s="250"/>
      <c r="D9" s="250"/>
    </row>
    <row r="10" spans="1:4" x14ac:dyDescent="0.25">
      <c r="A10" s="251"/>
      <c r="B10" s="251"/>
      <c r="C10" s="251"/>
      <c r="D10" s="251"/>
    </row>
    <row r="11" spans="1:4" x14ac:dyDescent="0.25">
      <c r="A11" s="251"/>
      <c r="B11" s="251"/>
      <c r="C11" s="251"/>
      <c r="D11" s="255"/>
    </row>
    <row r="12" spans="1:4" x14ac:dyDescent="0.25">
      <c r="A12" s="251"/>
      <c r="B12" s="251"/>
      <c r="C12" s="251"/>
      <c r="D12" s="255"/>
    </row>
    <row r="13" spans="1:4" x14ac:dyDescent="0.25">
      <c r="A13" s="251"/>
      <c r="B13" s="251"/>
      <c r="C13" s="251"/>
      <c r="D13" s="255"/>
    </row>
    <row r="14" spans="1:4" x14ac:dyDescent="0.25">
      <c r="A14" s="196" t="s">
        <v>68</v>
      </c>
      <c r="B14" s="256"/>
      <c r="C14" s="256"/>
      <c r="D14" s="255"/>
    </row>
    <row r="15" spans="1:4" x14ac:dyDescent="0.25">
      <c r="A15" s="196" t="s">
        <v>216</v>
      </c>
      <c r="B15" s="256"/>
      <c r="C15" s="256"/>
      <c r="D15" s="255"/>
    </row>
    <row r="16" spans="1:4" x14ac:dyDescent="0.25">
      <c r="A16" s="288"/>
      <c r="B16" s="289"/>
      <c r="C16" s="289"/>
      <c r="D16" s="287"/>
    </row>
    <row r="17" spans="1:6" x14ac:dyDescent="0.25">
      <c r="A17" s="292" t="s">
        <v>151</v>
      </c>
      <c r="B17" s="293" t="s">
        <v>141</v>
      </c>
      <c r="C17" s="292" t="s">
        <v>152</v>
      </c>
      <c r="D17" s="287"/>
    </row>
    <row r="18" spans="1:6" x14ac:dyDescent="0.25">
      <c r="A18" s="294" t="s">
        <v>153</v>
      </c>
      <c r="B18" s="295"/>
      <c r="C18" s="294" t="s">
        <v>154</v>
      </c>
      <c r="D18" s="287"/>
    </row>
    <row r="19" spans="1:6" x14ac:dyDescent="0.25">
      <c r="A19" s="257">
        <v>1</v>
      </c>
      <c r="B19" s="257">
        <v>2</v>
      </c>
      <c r="C19" s="257">
        <v>3</v>
      </c>
      <c r="D19" s="287"/>
    </row>
    <row r="20" spans="1:6" x14ac:dyDescent="0.25">
      <c r="A20" s="280" t="s">
        <v>69</v>
      </c>
      <c r="B20" s="296" t="s">
        <v>68</v>
      </c>
      <c r="C20" s="207">
        <f>C21+C61+C57</f>
        <v>106975.81999999999</v>
      </c>
      <c r="D20" s="287"/>
    </row>
    <row r="21" spans="1:6" ht="26.25" x14ac:dyDescent="0.25">
      <c r="A21" s="280" t="s">
        <v>67</v>
      </c>
      <c r="B21" s="284" t="s">
        <v>66</v>
      </c>
      <c r="C21" s="207">
        <f>C22+C25+C47+C52</f>
        <v>106863.79</v>
      </c>
      <c r="D21" s="287"/>
      <c r="F21" s="20"/>
    </row>
    <row r="22" spans="1:6" s="22" customFormat="1" ht="26.25" x14ac:dyDescent="0.25">
      <c r="A22" s="269" t="s">
        <v>65</v>
      </c>
      <c r="B22" s="259" t="s">
        <v>64</v>
      </c>
      <c r="C22" s="207">
        <f>C23</f>
        <v>22872.5</v>
      </c>
      <c r="D22" s="290"/>
    </row>
    <row r="23" spans="1:6" s="22" customFormat="1" ht="66.75" customHeight="1" x14ac:dyDescent="0.25">
      <c r="A23" s="258" t="s">
        <v>274</v>
      </c>
      <c r="B23" s="281" t="s">
        <v>198</v>
      </c>
      <c r="C23" s="209">
        <f>C24</f>
        <v>22872.5</v>
      </c>
      <c r="D23" s="290"/>
      <c r="F23" s="36"/>
    </row>
    <row r="24" spans="1:6" s="22" customFormat="1" ht="47.25" customHeight="1" x14ac:dyDescent="0.25">
      <c r="A24" s="258" t="s">
        <v>174</v>
      </c>
      <c r="B24" s="259" t="s">
        <v>173</v>
      </c>
      <c r="C24" s="209">
        <f>14393.9+8478.6</f>
        <v>22872.5</v>
      </c>
      <c r="D24" s="290"/>
    </row>
    <row r="25" spans="1:6" s="22" customFormat="1" ht="26.25" x14ac:dyDescent="0.25">
      <c r="A25" s="269" t="s">
        <v>63</v>
      </c>
      <c r="B25" s="259" t="s">
        <v>62</v>
      </c>
      <c r="C25" s="209">
        <f>C26+C28+C40+C32+C30+C38+C36+C34</f>
        <v>64931.69</v>
      </c>
      <c r="D25" s="290"/>
    </row>
    <row r="26" spans="1:6" s="22" customFormat="1" ht="39" hidden="1" x14ac:dyDescent="0.25">
      <c r="A26" s="260" t="s">
        <v>165</v>
      </c>
      <c r="B26" s="261" t="s">
        <v>164</v>
      </c>
      <c r="C26" s="262">
        <f>C27</f>
        <v>0</v>
      </c>
      <c r="D26" s="290"/>
    </row>
    <row r="27" spans="1:6" s="22" customFormat="1" ht="39" hidden="1" x14ac:dyDescent="0.25">
      <c r="A27" s="260" t="s">
        <v>162</v>
      </c>
      <c r="B27" s="261" t="s">
        <v>163</v>
      </c>
      <c r="C27" s="262"/>
      <c r="D27" s="290"/>
    </row>
    <row r="28" spans="1:6" s="22" customFormat="1" ht="77.25" hidden="1" x14ac:dyDescent="0.25">
      <c r="A28" s="297" t="s">
        <v>61</v>
      </c>
      <c r="B28" s="298" t="s">
        <v>60</v>
      </c>
      <c r="C28" s="265">
        <f>C29</f>
        <v>0</v>
      </c>
      <c r="D28" s="290"/>
    </row>
    <row r="29" spans="1:6" s="22" customFormat="1" ht="90" hidden="1" x14ac:dyDescent="0.25">
      <c r="A29" s="263" t="s">
        <v>59</v>
      </c>
      <c r="B29" s="264" t="s">
        <v>58</v>
      </c>
      <c r="C29" s="265"/>
      <c r="D29" s="290"/>
    </row>
    <row r="30" spans="1:6" s="112" customFormat="1" ht="183.75" hidden="1" customHeight="1" x14ac:dyDescent="0.25">
      <c r="A30" s="266" t="s">
        <v>167</v>
      </c>
      <c r="B30" s="267" t="s">
        <v>245</v>
      </c>
      <c r="C30" s="268">
        <f>C31</f>
        <v>0</v>
      </c>
      <c r="D30" s="291"/>
    </row>
    <row r="31" spans="1:6" s="112" customFormat="1" ht="115.5" hidden="1" x14ac:dyDescent="0.25">
      <c r="A31" s="266" t="s">
        <v>166</v>
      </c>
      <c r="B31" s="267" t="s">
        <v>244</v>
      </c>
      <c r="C31" s="268"/>
      <c r="D31" s="291"/>
    </row>
    <row r="32" spans="1:6" s="22" customFormat="1" ht="90" x14ac:dyDescent="0.25">
      <c r="A32" s="269" t="s">
        <v>169</v>
      </c>
      <c r="B32" s="299" t="s">
        <v>160</v>
      </c>
      <c r="C32" s="211">
        <f>C33</f>
        <v>39619.35</v>
      </c>
      <c r="D32" s="290"/>
    </row>
    <row r="33" spans="1:5" s="22" customFormat="1" ht="129.75" customHeight="1" x14ac:dyDescent="0.25">
      <c r="A33" s="269" t="s">
        <v>168</v>
      </c>
      <c r="B33" s="270" t="s">
        <v>197</v>
      </c>
      <c r="C33" s="211">
        <f>32707.13+6912.22</f>
        <v>39619.35</v>
      </c>
      <c r="D33" s="290"/>
      <c r="E33" s="114"/>
    </row>
    <row r="34" spans="1:5" s="22" customFormat="1" ht="118.5" customHeight="1" x14ac:dyDescent="0.25">
      <c r="A34" s="258" t="s">
        <v>243</v>
      </c>
      <c r="B34" s="270" t="s">
        <v>242</v>
      </c>
      <c r="C34" s="211">
        <f>C35</f>
        <v>4261.3999999999996</v>
      </c>
      <c r="D34" s="290"/>
    </row>
    <row r="35" spans="1:5" s="22" customFormat="1" ht="129.75" customHeight="1" x14ac:dyDescent="0.25">
      <c r="A35" s="271" t="s">
        <v>241</v>
      </c>
      <c r="B35" s="270" t="s">
        <v>240</v>
      </c>
      <c r="C35" s="211">
        <v>4261.3999999999996</v>
      </c>
      <c r="D35" s="290"/>
    </row>
    <row r="36" spans="1:5" s="22" customFormat="1" ht="50.25" customHeight="1" x14ac:dyDescent="0.25">
      <c r="A36" s="272" t="s">
        <v>190</v>
      </c>
      <c r="B36" s="273" t="s">
        <v>191</v>
      </c>
      <c r="C36" s="211">
        <f>C37</f>
        <v>9992.7199999999993</v>
      </c>
      <c r="D36" s="290"/>
    </row>
    <row r="37" spans="1:5" s="22" customFormat="1" ht="51" customHeight="1" x14ac:dyDescent="0.25">
      <c r="A37" s="272" t="s">
        <v>192</v>
      </c>
      <c r="B37" s="273" t="s">
        <v>193</v>
      </c>
      <c r="C37" s="211">
        <f>9999.99-7.27</f>
        <v>9992.7199999999993</v>
      </c>
      <c r="D37" s="290"/>
    </row>
    <row r="38" spans="1:5" s="22" customFormat="1" ht="93" hidden="1" customHeight="1" x14ac:dyDescent="0.25">
      <c r="A38" s="269" t="s">
        <v>171</v>
      </c>
      <c r="B38" s="270" t="s">
        <v>172</v>
      </c>
      <c r="C38" s="211">
        <f>C39</f>
        <v>0</v>
      </c>
      <c r="D38" s="290"/>
    </row>
    <row r="39" spans="1:5" s="22" customFormat="1" ht="97.5" hidden="1" customHeight="1" x14ac:dyDescent="0.25">
      <c r="A39" s="269" t="s">
        <v>170</v>
      </c>
      <c r="B39" s="274" t="s">
        <v>158</v>
      </c>
      <c r="C39" s="211"/>
      <c r="D39" s="290"/>
    </row>
    <row r="40" spans="1:5" s="22" customFormat="1" x14ac:dyDescent="0.25">
      <c r="A40" s="280" t="s">
        <v>57</v>
      </c>
      <c r="B40" s="300" t="s">
        <v>56</v>
      </c>
      <c r="C40" s="207">
        <f>C41+C42+C43+C46+C44+C45</f>
        <v>11058.22</v>
      </c>
      <c r="D40" s="290"/>
    </row>
    <row r="41" spans="1:5" s="22" customFormat="1" ht="147" customHeight="1" x14ac:dyDescent="0.25">
      <c r="A41" s="269" t="s">
        <v>55</v>
      </c>
      <c r="B41" s="275" t="s">
        <v>239</v>
      </c>
      <c r="C41" s="209">
        <v>1050.4000000000001</v>
      </c>
      <c r="D41" s="290"/>
    </row>
    <row r="42" spans="1:5" s="22" customFormat="1" ht="39" x14ac:dyDescent="0.25">
      <c r="A42" s="269" t="s">
        <v>55</v>
      </c>
      <c r="B42" s="275" t="s">
        <v>157</v>
      </c>
      <c r="C42" s="209">
        <v>192.4</v>
      </c>
      <c r="D42" s="290"/>
    </row>
    <row r="43" spans="1:5" s="22" customFormat="1" ht="102.75" x14ac:dyDescent="0.25">
      <c r="A43" s="269" t="s">
        <v>55</v>
      </c>
      <c r="B43" s="276" t="s">
        <v>194</v>
      </c>
      <c r="C43" s="277">
        <v>2500</v>
      </c>
      <c r="D43" s="290"/>
    </row>
    <row r="44" spans="1:5" s="22" customFormat="1" ht="39" x14ac:dyDescent="0.25">
      <c r="A44" s="269" t="s">
        <v>55</v>
      </c>
      <c r="B44" s="276" t="s">
        <v>231</v>
      </c>
      <c r="C44" s="277">
        <v>2099.13</v>
      </c>
      <c r="D44" s="290"/>
    </row>
    <row r="45" spans="1:5" s="22" customFormat="1" ht="64.5" x14ac:dyDescent="0.25">
      <c r="A45" s="269" t="s">
        <v>55</v>
      </c>
      <c r="B45" s="278" t="s">
        <v>238</v>
      </c>
      <c r="C45" s="277">
        <v>646.4</v>
      </c>
      <c r="D45" s="290"/>
    </row>
    <row r="46" spans="1:5" s="22" customFormat="1" ht="39" x14ac:dyDescent="0.25">
      <c r="A46" s="269" t="s">
        <v>55</v>
      </c>
      <c r="B46" s="276" t="s">
        <v>161</v>
      </c>
      <c r="C46" s="277">
        <f>5434-864.11</f>
        <v>4569.8900000000003</v>
      </c>
      <c r="D46" s="290"/>
    </row>
    <row r="47" spans="1:5" s="22" customFormat="1" ht="26.25" x14ac:dyDescent="0.25">
      <c r="A47" s="269" t="s">
        <v>54</v>
      </c>
      <c r="B47" s="300" t="s">
        <v>53</v>
      </c>
      <c r="C47" s="207">
        <f>C48+C50</f>
        <v>318.12</v>
      </c>
      <c r="D47" s="290"/>
    </row>
    <row r="48" spans="1:5" s="22" customFormat="1" ht="51" customHeight="1" x14ac:dyDescent="0.25">
      <c r="A48" s="269" t="s">
        <v>52</v>
      </c>
      <c r="B48" s="300" t="s">
        <v>51</v>
      </c>
      <c r="C48" s="207">
        <f>C49</f>
        <v>3.52</v>
      </c>
      <c r="D48" s="290"/>
    </row>
    <row r="49" spans="1:6" s="22" customFormat="1" ht="51.75" customHeight="1" x14ac:dyDescent="0.25">
      <c r="A49" s="269" t="s">
        <v>50</v>
      </c>
      <c r="B49" s="279" t="s">
        <v>49</v>
      </c>
      <c r="C49" s="207">
        <v>3.52</v>
      </c>
      <c r="D49" s="290"/>
    </row>
    <row r="50" spans="1:6" s="22" customFormat="1" ht="66.75" customHeight="1" x14ac:dyDescent="0.25">
      <c r="A50" s="280" t="s">
        <v>48</v>
      </c>
      <c r="B50" s="300" t="s">
        <v>196</v>
      </c>
      <c r="C50" s="207">
        <f>C51</f>
        <v>314.60000000000002</v>
      </c>
      <c r="D50" s="290"/>
    </row>
    <row r="51" spans="1:6" s="22" customFormat="1" ht="51.75" x14ac:dyDescent="0.25">
      <c r="A51" s="280" t="s">
        <v>47</v>
      </c>
      <c r="B51" s="281" t="s">
        <v>195</v>
      </c>
      <c r="C51" s="207">
        <v>314.60000000000002</v>
      </c>
      <c r="D51" s="290"/>
    </row>
    <row r="52" spans="1:6" x14ac:dyDescent="0.25">
      <c r="A52" s="269" t="s">
        <v>46</v>
      </c>
      <c r="B52" s="284" t="s">
        <v>155</v>
      </c>
      <c r="C52" s="207">
        <f>C53+C55</f>
        <v>18741.48</v>
      </c>
      <c r="D52" s="287"/>
    </row>
    <row r="53" spans="1:6" s="22" customFormat="1" ht="112.5" hidden="1" customHeight="1" x14ac:dyDescent="0.25">
      <c r="A53" s="282" t="s">
        <v>185</v>
      </c>
      <c r="B53" s="283" t="s">
        <v>183</v>
      </c>
      <c r="C53" s="268">
        <f>C54</f>
        <v>0</v>
      </c>
      <c r="D53" s="290"/>
    </row>
    <row r="54" spans="1:6" s="22" customFormat="1" ht="113.25" hidden="1" customHeight="1" x14ac:dyDescent="0.25">
      <c r="A54" s="282" t="s">
        <v>186</v>
      </c>
      <c r="B54" s="283" t="s">
        <v>184</v>
      </c>
      <c r="C54" s="268">
        <v>0</v>
      </c>
      <c r="D54" s="290"/>
    </row>
    <row r="55" spans="1:6" s="22" customFormat="1" ht="26.25" x14ac:dyDescent="0.25">
      <c r="A55" s="280" t="s">
        <v>44</v>
      </c>
      <c r="B55" s="284" t="s">
        <v>43</v>
      </c>
      <c r="C55" s="207">
        <f>C56</f>
        <v>18741.48</v>
      </c>
      <c r="D55" s="290"/>
    </row>
    <row r="56" spans="1:6" s="22" customFormat="1" ht="26.25" x14ac:dyDescent="0.25">
      <c r="A56" s="280" t="s">
        <v>42</v>
      </c>
      <c r="B56" s="284" t="s">
        <v>41</v>
      </c>
      <c r="C56" s="207">
        <f>5405.6+8808.71+1277.69+3249.48</f>
        <v>18741.48</v>
      </c>
      <c r="D56" s="290"/>
    </row>
    <row r="57" spans="1:6" s="22" customFormat="1" ht="51.75" x14ac:dyDescent="0.25">
      <c r="A57" s="285" t="s">
        <v>40</v>
      </c>
      <c r="B57" s="281" t="s">
        <v>39</v>
      </c>
      <c r="C57" s="286">
        <f>C58</f>
        <v>112.03</v>
      </c>
      <c r="D57" s="290"/>
    </row>
    <row r="58" spans="1:6" s="22" customFormat="1" ht="90" x14ac:dyDescent="0.25">
      <c r="A58" s="285" t="s">
        <v>38</v>
      </c>
      <c r="B58" s="270" t="s">
        <v>37</v>
      </c>
      <c r="C58" s="286">
        <f>C59</f>
        <v>112.03</v>
      </c>
      <c r="D58" s="290"/>
    </row>
    <row r="59" spans="1:6" s="22" customFormat="1" ht="77.25" x14ac:dyDescent="0.25">
      <c r="A59" s="301" t="s">
        <v>36</v>
      </c>
      <c r="B59" s="281" t="s">
        <v>35</v>
      </c>
      <c r="C59" s="286">
        <f>C60</f>
        <v>112.03</v>
      </c>
      <c r="D59" s="290"/>
    </row>
    <row r="60" spans="1:6" s="22" customFormat="1" ht="64.5" x14ac:dyDescent="0.25">
      <c r="A60" s="285" t="s">
        <v>34</v>
      </c>
      <c r="B60" s="281" t="s">
        <v>33</v>
      </c>
      <c r="C60" s="286">
        <v>112.03</v>
      </c>
      <c r="D60" s="290"/>
    </row>
    <row r="61" spans="1:6" s="22" customFormat="1" ht="63" hidden="1" x14ac:dyDescent="0.25">
      <c r="A61" s="85" t="s">
        <v>32</v>
      </c>
      <c r="B61" s="82" t="s">
        <v>31</v>
      </c>
      <c r="C61" s="10">
        <f>C62</f>
        <v>0</v>
      </c>
      <c r="F61" s="36"/>
    </row>
    <row r="62" spans="1:6" s="22" customFormat="1" ht="69" hidden="1" customHeight="1" x14ac:dyDescent="0.25">
      <c r="A62" s="85" t="s">
        <v>30</v>
      </c>
      <c r="B62" s="82" t="s">
        <v>29</v>
      </c>
      <c r="C62" s="10">
        <f>C63</f>
        <v>0</v>
      </c>
    </row>
    <row r="63" spans="1:6" s="22" customFormat="1" ht="78.75" hidden="1" x14ac:dyDescent="0.25">
      <c r="A63" s="86" t="s">
        <v>28</v>
      </c>
      <c r="B63" s="87" t="s">
        <v>27</v>
      </c>
      <c r="C63" s="7"/>
    </row>
    <row r="64" spans="1:6" s="22" customFormat="1" x14ac:dyDescent="0.25"/>
    <row r="65" spans="3:3" x14ac:dyDescent="0.25">
      <c r="C65" s="64"/>
    </row>
  </sheetData>
  <mergeCells count="12">
    <mergeCell ref="A15:C15"/>
    <mergeCell ref="B17:B18"/>
    <mergeCell ref="A14:C14"/>
    <mergeCell ref="B1:D1"/>
    <mergeCell ref="B2:D2"/>
    <mergeCell ref="B3:D3"/>
    <mergeCell ref="B4:D4"/>
    <mergeCell ref="B5:D5"/>
    <mergeCell ref="B6:D6"/>
    <mergeCell ref="B7:D7"/>
    <mergeCell ref="B8:D8"/>
    <mergeCell ref="B9:D9"/>
  </mergeCells>
  <printOptions horizontalCentered="1"/>
  <pageMargins left="0.70866141732283472" right="0.39370078740157483" top="0.39370078740157483" bottom="0.39370078740157483" header="0" footer="0"/>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55"/>
  <sheetViews>
    <sheetView topLeftCell="A35" workbookViewId="0">
      <selection activeCell="C46" sqref="C46"/>
    </sheetView>
  </sheetViews>
  <sheetFormatPr defaultRowHeight="15" x14ac:dyDescent="0.25"/>
  <cols>
    <col min="1" max="1" width="28.140625" customWidth="1"/>
    <col min="2" max="2" width="44" customWidth="1"/>
    <col min="3" max="3" width="13" customWidth="1"/>
    <col min="4" max="4" width="13.140625" customWidth="1"/>
    <col min="5" max="5" width="15" customWidth="1"/>
    <col min="6" max="6" width="15.140625" customWidth="1"/>
    <col min="257" max="257" width="27" customWidth="1"/>
    <col min="258" max="258" width="44" customWidth="1"/>
    <col min="259" max="259" width="15.85546875" customWidth="1"/>
    <col min="261" max="261" width="15" customWidth="1"/>
    <col min="262" max="262" width="15.140625" customWidth="1"/>
    <col min="513" max="513" width="27" customWidth="1"/>
    <col min="514" max="514" width="44" customWidth="1"/>
    <col min="515" max="515" width="15.85546875" customWidth="1"/>
    <col min="517" max="517" width="15" customWidth="1"/>
    <col min="518" max="518" width="15.140625" customWidth="1"/>
    <col min="769" max="769" width="27" customWidth="1"/>
    <col min="770" max="770" width="44" customWidth="1"/>
    <col min="771" max="771" width="15.85546875" customWidth="1"/>
    <col min="773" max="773" width="15" customWidth="1"/>
    <col min="774" max="774" width="15.140625" customWidth="1"/>
    <col min="1025" max="1025" width="27" customWidth="1"/>
    <col min="1026" max="1026" width="44" customWidth="1"/>
    <col min="1027" max="1027" width="15.85546875" customWidth="1"/>
    <col min="1029" max="1029" width="15" customWidth="1"/>
    <col min="1030" max="1030" width="15.140625" customWidth="1"/>
    <col min="1281" max="1281" width="27" customWidth="1"/>
    <col min="1282" max="1282" width="44" customWidth="1"/>
    <col min="1283" max="1283" width="15.85546875" customWidth="1"/>
    <col min="1285" max="1285" width="15" customWidth="1"/>
    <col min="1286" max="1286" width="15.140625" customWidth="1"/>
    <col min="1537" max="1537" width="27" customWidth="1"/>
    <col min="1538" max="1538" width="44" customWidth="1"/>
    <col min="1539" max="1539" width="15.85546875" customWidth="1"/>
    <col min="1541" max="1541" width="15" customWidth="1"/>
    <col min="1542" max="1542" width="15.140625" customWidth="1"/>
    <col min="1793" max="1793" width="27" customWidth="1"/>
    <col min="1794" max="1794" width="44" customWidth="1"/>
    <col min="1795" max="1795" width="15.85546875" customWidth="1"/>
    <col min="1797" max="1797" width="15" customWidth="1"/>
    <col min="1798" max="1798" width="15.140625" customWidth="1"/>
    <col min="2049" max="2049" width="27" customWidth="1"/>
    <col min="2050" max="2050" width="44" customWidth="1"/>
    <col min="2051" max="2051" width="15.85546875" customWidth="1"/>
    <col min="2053" max="2053" width="15" customWidth="1"/>
    <col min="2054" max="2054" width="15.140625" customWidth="1"/>
    <col min="2305" max="2305" width="27" customWidth="1"/>
    <col min="2306" max="2306" width="44" customWidth="1"/>
    <col min="2307" max="2307" width="15.85546875" customWidth="1"/>
    <col min="2309" max="2309" width="15" customWidth="1"/>
    <col min="2310" max="2310" width="15.140625" customWidth="1"/>
    <col min="2561" max="2561" width="27" customWidth="1"/>
    <col min="2562" max="2562" width="44" customWidth="1"/>
    <col min="2563" max="2563" width="15.85546875" customWidth="1"/>
    <col min="2565" max="2565" width="15" customWidth="1"/>
    <col min="2566" max="2566" width="15.140625" customWidth="1"/>
    <col min="2817" max="2817" width="27" customWidth="1"/>
    <col min="2818" max="2818" width="44" customWidth="1"/>
    <col min="2819" max="2819" width="15.85546875" customWidth="1"/>
    <col min="2821" max="2821" width="15" customWidth="1"/>
    <col min="2822" max="2822" width="15.140625" customWidth="1"/>
    <col min="3073" max="3073" width="27" customWidth="1"/>
    <col min="3074" max="3074" width="44" customWidth="1"/>
    <col min="3075" max="3075" width="15.85546875" customWidth="1"/>
    <col min="3077" max="3077" width="15" customWidth="1"/>
    <col min="3078" max="3078" width="15.140625" customWidth="1"/>
    <col min="3329" max="3329" width="27" customWidth="1"/>
    <col min="3330" max="3330" width="44" customWidth="1"/>
    <col min="3331" max="3331" width="15.85546875" customWidth="1"/>
    <col min="3333" max="3333" width="15" customWidth="1"/>
    <col min="3334" max="3334" width="15.140625" customWidth="1"/>
    <col min="3585" max="3585" width="27" customWidth="1"/>
    <col min="3586" max="3586" width="44" customWidth="1"/>
    <col min="3587" max="3587" width="15.85546875" customWidth="1"/>
    <col min="3589" max="3589" width="15" customWidth="1"/>
    <col min="3590" max="3590" width="15.140625" customWidth="1"/>
    <col min="3841" max="3841" width="27" customWidth="1"/>
    <col min="3842" max="3842" width="44" customWidth="1"/>
    <col min="3843" max="3843" width="15.85546875" customWidth="1"/>
    <col min="3845" max="3845" width="15" customWidth="1"/>
    <col min="3846" max="3846" width="15.140625" customWidth="1"/>
    <col min="4097" max="4097" width="27" customWidth="1"/>
    <col min="4098" max="4098" width="44" customWidth="1"/>
    <col min="4099" max="4099" width="15.85546875" customWidth="1"/>
    <col min="4101" max="4101" width="15" customWidth="1"/>
    <col min="4102" max="4102" width="15.140625" customWidth="1"/>
    <col min="4353" max="4353" width="27" customWidth="1"/>
    <col min="4354" max="4354" width="44" customWidth="1"/>
    <col min="4355" max="4355" width="15.85546875" customWidth="1"/>
    <col min="4357" max="4357" width="15" customWidth="1"/>
    <col min="4358" max="4358" width="15.140625" customWidth="1"/>
    <col min="4609" max="4609" width="27" customWidth="1"/>
    <col min="4610" max="4610" width="44" customWidth="1"/>
    <col min="4611" max="4611" width="15.85546875" customWidth="1"/>
    <col min="4613" max="4613" width="15" customWidth="1"/>
    <col min="4614" max="4614" width="15.140625" customWidth="1"/>
    <col min="4865" max="4865" width="27" customWidth="1"/>
    <col min="4866" max="4866" width="44" customWidth="1"/>
    <col min="4867" max="4867" width="15.85546875" customWidth="1"/>
    <col min="4869" max="4869" width="15" customWidth="1"/>
    <col min="4870" max="4870" width="15.140625" customWidth="1"/>
    <col min="5121" max="5121" width="27" customWidth="1"/>
    <col min="5122" max="5122" width="44" customWidth="1"/>
    <col min="5123" max="5123" width="15.85546875" customWidth="1"/>
    <col min="5125" max="5125" width="15" customWidth="1"/>
    <col min="5126" max="5126" width="15.140625" customWidth="1"/>
    <col min="5377" max="5377" width="27" customWidth="1"/>
    <col min="5378" max="5378" width="44" customWidth="1"/>
    <col min="5379" max="5379" width="15.85546875" customWidth="1"/>
    <col min="5381" max="5381" width="15" customWidth="1"/>
    <col min="5382" max="5382" width="15.140625" customWidth="1"/>
    <col min="5633" max="5633" width="27" customWidth="1"/>
    <col min="5634" max="5634" width="44" customWidth="1"/>
    <col min="5635" max="5635" width="15.85546875" customWidth="1"/>
    <col min="5637" max="5637" width="15" customWidth="1"/>
    <col min="5638" max="5638" width="15.140625" customWidth="1"/>
    <col min="5889" max="5889" width="27" customWidth="1"/>
    <col min="5890" max="5890" width="44" customWidth="1"/>
    <col min="5891" max="5891" width="15.85546875" customWidth="1"/>
    <col min="5893" max="5893" width="15" customWidth="1"/>
    <col min="5894" max="5894" width="15.140625" customWidth="1"/>
    <col min="6145" max="6145" width="27" customWidth="1"/>
    <col min="6146" max="6146" width="44" customWidth="1"/>
    <col min="6147" max="6147" width="15.85546875" customWidth="1"/>
    <col min="6149" max="6149" width="15" customWidth="1"/>
    <col min="6150" max="6150" width="15.140625" customWidth="1"/>
    <col min="6401" max="6401" width="27" customWidth="1"/>
    <col min="6402" max="6402" width="44" customWidth="1"/>
    <col min="6403" max="6403" width="15.85546875" customWidth="1"/>
    <col min="6405" max="6405" width="15" customWidth="1"/>
    <col min="6406" max="6406" width="15.140625" customWidth="1"/>
    <col min="6657" max="6657" width="27" customWidth="1"/>
    <col min="6658" max="6658" width="44" customWidth="1"/>
    <col min="6659" max="6659" width="15.85546875" customWidth="1"/>
    <col min="6661" max="6661" width="15" customWidth="1"/>
    <col min="6662" max="6662" width="15.140625" customWidth="1"/>
    <col min="6913" max="6913" width="27" customWidth="1"/>
    <col min="6914" max="6914" width="44" customWidth="1"/>
    <col min="6915" max="6915" width="15.85546875" customWidth="1"/>
    <col min="6917" max="6917" width="15" customWidth="1"/>
    <col min="6918" max="6918" width="15.140625" customWidth="1"/>
    <col min="7169" max="7169" width="27" customWidth="1"/>
    <col min="7170" max="7170" width="44" customWidth="1"/>
    <col min="7171" max="7171" width="15.85546875" customWidth="1"/>
    <col min="7173" max="7173" width="15" customWidth="1"/>
    <col min="7174" max="7174" width="15.140625" customWidth="1"/>
    <col min="7425" max="7425" width="27" customWidth="1"/>
    <col min="7426" max="7426" width="44" customWidth="1"/>
    <col min="7427" max="7427" width="15.85546875" customWidth="1"/>
    <col min="7429" max="7429" width="15" customWidth="1"/>
    <col min="7430" max="7430" width="15.140625" customWidth="1"/>
    <col min="7681" max="7681" width="27" customWidth="1"/>
    <col min="7682" max="7682" width="44" customWidth="1"/>
    <col min="7683" max="7683" width="15.85546875" customWidth="1"/>
    <col min="7685" max="7685" width="15" customWidth="1"/>
    <col min="7686" max="7686" width="15.140625" customWidth="1"/>
    <col min="7937" max="7937" width="27" customWidth="1"/>
    <col min="7938" max="7938" width="44" customWidth="1"/>
    <col min="7939" max="7939" width="15.85546875" customWidth="1"/>
    <col min="7941" max="7941" width="15" customWidth="1"/>
    <col min="7942" max="7942" width="15.140625" customWidth="1"/>
    <col min="8193" max="8193" width="27" customWidth="1"/>
    <col min="8194" max="8194" width="44" customWidth="1"/>
    <col min="8195" max="8195" width="15.85546875" customWidth="1"/>
    <col min="8197" max="8197" width="15" customWidth="1"/>
    <col min="8198" max="8198" width="15.140625" customWidth="1"/>
    <col min="8449" max="8449" width="27" customWidth="1"/>
    <col min="8450" max="8450" width="44" customWidth="1"/>
    <col min="8451" max="8451" width="15.85546875" customWidth="1"/>
    <col min="8453" max="8453" width="15" customWidth="1"/>
    <col min="8454" max="8454" width="15.140625" customWidth="1"/>
    <col min="8705" max="8705" width="27" customWidth="1"/>
    <col min="8706" max="8706" width="44" customWidth="1"/>
    <col min="8707" max="8707" width="15.85546875" customWidth="1"/>
    <col min="8709" max="8709" width="15" customWidth="1"/>
    <col min="8710" max="8710" width="15.140625" customWidth="1"/>
    <col min="8961" max="8961" width="27" customWidth="1"/>
    <col min="8962" max="8962" width="44" customWidth="1"/>
    <col min="8963" max="8963" width="15.85546875" customWidth="1"/>
    <col min="8965" max="8965" width="15" customWidth="1"/>
    <col min="8966" max="8966" width="15.140625" customWidth="1"/>
    <col min="9217" max="9217" width="27" customWidth="1"/>
    <col min="9218" max="9218" width="44" customWidth="1"/>
    <col min="9219" max="9219" width="15.85546875" customWidth="1"/>
    <col min="9221" max="9221" width="15" customWidth="1"/>
    <col min="9222" max="9222" width="15.140625" customWidth="1"/>
    <col min="9473" max="9473" width="27" customWidth="1"/>
    <col min="9474" max="9474" width="44" customWidth="1"/>
    <col min="9475" max="9475" width="15.85546875" customWidth="1"/>
    <col min="9477" max="9477" width="15" customWidth="1"/>
    <col min="9478" max="9478" width="15.140625" customWidth="1"/>
    <col min="9729" max="9729" width="27" customWidth="1"/>
    <col min="9730" max="9730" width="44" customWidth="1"/>
    <col min="9731" max="9731" width="15.85546875" customWidth="1"/>
    <col min="9733" max="9733" width="15" customWidth="1"/>
    <col min="9734" max="9734" width="15.140625" customWidth="1"/>
    <col min="9985" max="9985" width="27" customWidth="1"/>
    <col min="9986" max="9986" width="44" customWidth="1"/>
    <col min="9987" max="9987" width="15.85546875" customWidth="1"/>
    <col min="9989" max="9989" width="15" customWidth="1"/>
    <col min="9990" max="9990" width="15.140625" customWidth="1"/>
    <col min="10241" max="10241" width="27" customWidth="1"/>
    <col min="10242" max="10242" width="44" customWidth="1"/>
    <col min="10243" max="10243" width="15.85546875" customWidth="1"/>
    <col min="10245" max="10245" width="15" customWidth="1"/>
    <col min="10246" max="10246" width="15.140625" customWidth="1"/>
    <col min="10497" max="10497" width="27" customWidth="1"/>
    <col min="10498" max="10498" width="44" customWidth="1"/>
    <col min="10499" max="10499" width="15.85546875" customWidth="1"/>
    <col min="10501" max="10501" width="15" customWidth="1"/>
    <col min="10502" max="10502" width="15.140625" customWidth="1"/>
    <col min="10753" max="10753" width="27" customWidth="1"/>
    <col min="10754" max="10754" width="44" customWidth="1"/>
    <col min="10755" max="10755" width="15.85546875" customWidth="1"/>
    <col min="10757" max="10757" width="15" customWidth="1"/>
    <col min="10758" max="10758" width="15.140625" customWidth="1"/>
    <col min="11009" max="11009" width="27" customWidth="1"/>
    <col min="11010" max="11010" width="44" customWidth="1"/>
    <col min="11011" max="11011" width="15.85546875" customWidth="1"/>
    <col min="11013" max="11013" width="15" customWidth="1"/>
    <col min="11014" max="11014" width="15.140625" customWidth="1"/>
    <col min="11265" max="11265" width="27" customWidth="1"/>
    <col min="11266" max="11266" width="44" customWidth="1"/>
    <col min="11267" max="11267" width="15.85546875" customWidth="1"/>
    <col min="11269" max="11269" width="15" customWidth="1"/>
    <col min="11270" max="11270" width="15.140625" customWidth="1"/>
    <col min="11521" max="11521" width="27" customWidth="1"/>
    <col min="11522" max="11522" width="44" customWidth="1"/>
    <col min="11523" max="11523" width="15.85546875" customWidth="1"/>
    <col min="11525" max="11525" width="15" customWidth="1"/>
    <col min="11526" max="11526" width="15.140625" customWidth="1"/>
    <col min="11777" max="11777" width="27" customWidth="1"/>
    <col min="11778" max="11778" width="44" customWidth="1"/>
    <col min="11779" max="11779" width="15.85546875" customWidth="1"/>
    <col min="11781" max="11781" width="15" customWidth="1"/>
    <col min="11782" max="11782" width="15.140625" customWidth="1"/>
    <col min="12033" max="12033" width="27" customWidth="1"/>
    <col min="12034" max="12034" width="44" customWidth="1"/>
    <col min="12035" max="12035" width="15.85546875" customWidth="1"/>
    <col min="12037" max="12037" width="15" customWidth="1"/>
    <col min="12038" max="12038" width="15.140625" customWidth="1"/>
    <col min="12289" max="12289" width="27" customWidth="1"/>
    <col min="12290" max="12290" width="44" customWidth="1"/>
    <col min="12291" max="12291" width="15.85546875" customWidth="1"/>
    <col min="12293" max="12293" width="15" customWidth="1"/>
    <col min="12294" max="12294" width="15.140625" customWidth="1"/>
    <col min="12545" max="12545" width="27" customWidth="1"/>
    <col min="12546" max="12546" width="44" customWidth="1"/>
    <col min="12547" max="12547" width="15.85546875" customWidth="1"/>
    <col min="12549" max="12549" width="15" customWidth="1"/>
    <col min="12550" max="12550" width="15.140625" customWidth="1"/>
    <col min="12801" max="12801" width="27" customWidth="1"/>
    <col min="12802" max="12802" width="44" customWidth="1"/>
    <col min="12803" max="12803" width="15.85546875" customWidth="1"/>
    <col min="12805" max="12805" width="15" customWidth="1"/>
    <col min="12806" max="12806" width="15.140625" customWidth="1"/>
    <col min="13057" max="13057" width="27" customWidth="1"/>
    <col min="13058" max="13058" width="44" customWidth="1"/>
    <col min="13059" max="13059" width="15.85546875" customWidth="1"/>
    <col min="13061" max="13061" width="15" customWidth="1"/>
    <col min="13062" max="13062" width="15.140625" customWidth="1"/>
    <col min="13313" max="13313" width="27" customWidth="1"/>
    <col min="13314" max="13314" width="44" customWidth="1"/>
    <col min="13315" max="13315" width="15.85546875" customWidth="1"/>
    <col min="13317" max="13317" width="15" customWidth="1"/>
    <col min="13318" max="13318" width="15.140625" customWidth="1"/>
    <col min="13569" max="13569" width="27" customWidth="1"/>
    <col min="13570" max="13570" width="44" customWidth="1"/>
    <col min="13571" max="13571" width="15.85546875" customWidth="1"/>
    <col min="13573" max="13573" width="15" customWidth="1"/>
    <col min="13574" max="13574" width="15.140625" customWidth="1"/>
    <col min="13825" max="13825" width="27" customWidth="1"/>
    <col min="13826" max="13826" width="44" customWidth="1"/>
    <col min="13827" max="13827" width="15.85546875" customWidth="1"/>
    <col min="13829" max="13829" width="15" customWidth="1"/>
    <col min="13830" max="13830" width="15.140625" customWidth="1"/>
    <col min="14081" max="14081" width="27" customWidth="1"/>
    <col min="14082" max="14082" width="44" customWidth="1"/>
    <col min="14083" max="14083" width="15.85546875" customWidth="1"/>
    <col min="14085" max="14085" width="15" customWidth="1"/>
    <col min="14086" max="14086" width="15.140625" customWidth="1"/>
    <col min="14337" max="14337" width="27" customWidth="1"/>
    <col min="14338" max="14338" width="44" customWidth="1"/>
    <col min="14339" max="14339" width="15.85546875" customWidth="1"/>
    <col min="14341" max="14341" width="15" customWidth="1"/>
    <col min="14342" max="14342" width="15.140625" customWidth="1"/>
    <col min="14593" max="14593" width="27" customWidth="1"/>
    <col min="14594" max="14594" width="44" customWidth="1"/>
    <col min="14595" max="14595" width="15.85546875" customWidth="1"/>
    <col min="14597" max="14597" width="15" customWidth="1"/>
    <col min="14598" max="14598" width="15.140625" customWidth="1"/>
    <col min="14849" max="14849" width="27" customWidth="1"/>
    <col min="14850" max="14850" width="44" customWidth="1"/>
    <col min="14851" max="14851" width="15.85546875" customWidth="1"/>
    <col min="14853" max="14853" width="15" customWidth="1"/>
    <col min="14854" max="14854" width="15.140625" customWidth="1"/>
    <col min="15105" max="15105" width="27" customWidth="1"/>
    <col min="15106" max="15106" width="44" customWidth="1"/>
    <col min="15107" max="15107" width="15.85546875" customWidth="1"/>
    <col min="15109" max="15109" width="15" customWidth="1"/>
    <col min="15110" max="15110" width="15.140625" customWidth="1"/>
    <col min="15361" max="15361" width="27" customWidth="1"/>
    <col min="15362" max="15362" width="44" customWidth="1"/>
    <col min="15363" max="15363" width="15.85546875" customWidth="1"/>
    <col min="15365" max="15365" width="15" customWidth="1"/>
    <col min="15366" max="15366" width="15.140625" customWidth="1"/>
    <col min="15617" max="15617" width="27" customWidth="1"/>
    <col min="15618" max="15618" width="44" customWidth="1"/>
    <col min="15619" max="15619" width="15.85546875" customWidth="1"/>
    <col min="15621" max="15621" width="15" customWidth="1"/>
    <col min="15622" max="15622" width="15.140625" customWidth="1"/>
    <col min="15873" max="15873" width="27" customWidth="1"/>
    <col min="15874" max="15874" width="44" customWidth="1"/>
    <col min="15875" max="15875" width="15.85546875" customWidth="1"/>
    <col min="15877" max="15877" width="15" customWidth="1"/>
    <col min="15878" max="15878" width="15.140625" customWidth="1"/>
    <col min="16129" max="16129" width="27" customWidth="1"/>
    <col min="16130" max="16130" width="44" customWidth="1"/>
    <col min="16131" max="16131" width="15.85546875" customWidth="1"/>
    <col min="16133" max="16133" width="15" customWidth="1"/>
    <col min="16134" max="16134" width="15.140625" customWidth="1"/>
  </cols>
  <sheetData>
    <row r="1" spans="1:4" ht="15.75" x14ac:dyDescent="0.25">
      <c r="A1" s="69"/>
      <c r="B1" s="153" t="s">
        <v>156</v>
      </c>
      <c r="C1" s="153"/>
      <c r="D1" s="154"/>
    </row>
    <row r="2" spans="1:4" ht="15.75" x14ac:dyDescent="0.25">
      <c r="A2" s="68"/>
      <c r="B2" s="153" t="s">
        <v>22</v>
      </c>
      <c r="C2" s="153"/>
      <c r="D2" s="154"/>
    </row>
    <row r="3" spans="1:4" ht="15.75" x14ac:dyDescent="0.25">
      <c r="A3" s="68"/>
      <c r="B3" s="153" t="s">
        <v>21</v>
      </c>
      <c r="C3" s="154"/>
      <c r="D3" s="154"/>
    </row>
    <row r="4" spans="1:4" ht="15.75" x14ac:dyDescent="0.25">
      <c r="A4" s="68"/>
      <c r="B4" s="153" t="s">
        <v>20</v>
      </c>
      <c r="C4" s="153"/>
      <c r="D4" s="154"/>
    </row>
    <row r="5" spans="1:4" ht="15.75" x14ac:dyDescent="0.25">
      <c r="A5" s="68"/>
      <c r="B5" s="153" t="s">
        <v>19</v>
      </c>
      <c r="C5" s="153"/>
      <c r="D5" s="154"/>
    </row>
    <row r="6" spans="1:4" ht="15.75" x14ac:dyDescent="0.25">
      <c r="A6" s="68"/>
      <c r="B6" s="153" t="s">
        <v>18</v>
      </c>
      <c r="C6" s="153"/>
      <c r="D6" s="160"/>
    </row>
    <row r="7" spans="1:4" ht="15.75" x14ac:dyDescent="0.25">
      <c r="A7" s="68"/>
      <c r="B7" s="159" t="s">
        <v>220</v>
      </c>
      <c r="C7" s="160"/>
      <c r="D7" s="160"/>
    </row>
    <row r="8" spans="1:4" ht="15.75" x14ac:dyDescent="0.25">
      <c r="A8" s="68"/>
      <c r="B8" s="161" t="s">
        <v>187</v>
      </c>
      <c r="C8" s="160"/>
      <c r="D8" s="160"/>
    </row>
    <row r="9" spans="1:4" ht="15.75" x14ac:dyDescent="0.25">
      <c r="A9" s="68"/>
      <c r="B9" s="161" t="s">
        <v>188</v>
      </c>
      <c r="C9" s="154"/>
      <c r="D9" s="154"/>
    </row>
    <row r="10" spans="1:4" ht="15.75" x14ac:dyDescent="0.25">
      <c r="A10" s="68"/>
      <c r="B10" s="2"/>
      <c r="C10" s="153"/>
      <c r="D10" s="153"/>
    </row>
    <row r="11" spans="1:4" x14ac:dyDescent="0.25">
      <c r="A11" s="68"/>
      <c r="B11" s="68"/>
      <c r="C11" s="68"/>
      <c r="D11" s="68"/>
    </row>
    <row r="12" spans="1:4" x14ac:dyDescent="0.25">
      <c r="A12" s="68"/>
      <c r="B12" s="68"/>
      <c r="C12" s="68"/>
      <c r="D12" s="68"/>
    </row>
    <row r="13" spans="1:4" x14ac:dyDescent="0.25">
      <c r="A13" s="68"/>
      <c r="B13" s="68"/>
      <c r="C13" s="68"/>
      <c r="D13" s="68"/>
    </row>
    <row r="14" spans="1:4" ht="15.75" x14ac:dyDescent="0.25">
      <c r="A14" s="149" t="s">
        <v>68</v>
      </c>
      <c r="B14" s="149"/>
      <c r="C14" s="149"/>
      <c r="D14" s="149"/>
    </row>
    <row r="15" spans="1:4" ht="15.75" x14ac:dyDescent="0.25">
      <c r="A15" s="149" t="s">
        <v>219</v>
      </c>
      <c r="B15" s="149"/>
      <c r="C15" s="149"/>
      <c r="D15" s="149"/>
    </row>
    <row r="16" spans="1:4" ht="15.75" x14ac:dyDescent="0.25">
      <c r="A16" s="67"/>
      <c r="B16" s="2"/>
      <c r="C16" s="2"/>
    </row>
    <row r="17" spans="1:8" ht="15.75" x14ac:dyDescent="0.25">
      <c r="A17" s="162" t="s">
        <v>149</v>
      </c>
      <c r="B17" s="165" t="s">
        <v>141</v>
      </c>
      <c r="C17" s="169" t="s">
        <v>152</v>
      </c>
      <c r="D17" s="170"/>
    </row>
    <row r="18" spans="1:8" ht="15.75" x14ac:dyDescent="0.25">
      <c r="A18" s="167"/>
      <c r="B18" s="168"/>
      <c r="C18" s="171" t="s">
        <v>154</v>
      </c>
      <c r="D18" s="172"/>
    </row>
    <row r="19" spans="1:8" ht="15.75" x14ac:dyDescent="0.25">
      <c r="A19" s="163"/>
      <c r="B19" s="166"/>
      <c r="C19" s="18" t="s">
        <v>182</v>
      </c>
      <c r="D19" s="18" t="s">
        <v>218</v>
      </c>
    </row>
    <row r="20" spans="1:8" ht="15.75" x14ac:dyDescent="0.25">
      <c r="A20" s="19">
        <v>1</v>
      </c>
      <c r="B20" s="19">
        <v>2</v>
      </c>
      <c r="C20" s="19">
        <v>3</v>
      </c>
      <c r="D20" s="21">
        <v>4</v>
      </c>
    </row>
    <row r="21" spans="1:8" ht="15.75" x14ac:dyDescent="0.25">
      <c r="A21" s="37" t="s">
        <v>69</v>
      </c>
      <c r="B21" s="37" t="s">
        <v>68</v>
      </c>
      <c r="C21" s="24">
        <f>C22+C51+C47</f>
        <v>29410.620000000003</v>
      </c>
      <c r="D21" s="24">
        <f>D22+D51+D47</f>
        <v>26355.620000000003</v>
      </c>
    </row>
    <row r="22" spans="1:8" ht="47.25" x14ac:dyDescent="0.25">
      <c r="A22" s="37" t="s">
        <v>67</v>
      </c>
      <c r="B22" s="42" t="s">
        <v>66</v>
      </c>
      <c r="C22" s="24">
        <f>C23+C26+C37+C42</f>
        <v>29410.620000000003</v>
      </c>
      <c r="D22" s="24">
        <f>D23+D26+D37+D42</f>
        <v>26355.620000000003</v>
      </c>
      <c r="F22" s="20"/>
    </row>
    <row r="23" spans="1:8" s="22" customFormat="1" ht="31.5" x14ac:dyDescent="0.25">
      <c r="A23" s="38" t="s">
        <v>65</v>
      </c>
      <c r="B23" s="43" t="s">
        <v>64</v>
      </c>
      <c r="C23" s="24">
        <f>C24</f>
        <v>23539.200000000001</v>
      </c>
      <c r="D23" s="24">
        <f>D24</f>
        <v>20496.900000000001</v>
      </c>
    </row>
    <row r="24" spans="1:8" ht="78.75" customHeight="1" x14ac:dyDescent="0.25">
      <c r="A24" s="39" t="s">
        <v>176</v>
      </c>
      <c r="B24" s="44" t="s">
        <v>175</v>
      </c>
      <c r="C24" s="29">
        <f>C25</f>
        <v>23539.200000000001</v>
      </c>
      <c r="D24" s="29">
        <f>D25</f>
        <v>20496.900000000001</v>
      </c>
      <c r="H24" t="s">
        <v>181</v>
      </c>
    </row>
    <row r="25" spans="1:8" s="22" customFormat="1" ht="56.25" customHeight="1" x14ac:dyDescent="0.25">
      <c r="A25" s="40" t="s">
        <v>174</v>
      </c>
      <c r="B25" s="45" t="s">
        <v>173</v>
      </c>
      <c r="C25" s="23">
        <f>14844.5+8694.7</f>
        <v>23539.200000000001</v>
      </c>
      <c r="D25" s="23">
        <f>12923.7+7573.2</f>
        <v>20496.900000000001</v>
      </c>
    </row>
    <row r="26" spans="1:8" s="22" customFormat="1" ht="56.25" customHeight="1" x14ac:dyDescent="0.25">
      <c r="A26" s="38" t="s">
        <v>63</v>
      </c>
      <c r="B26" s="43" t="s">
        <v>62</v>
      </c>
      <c r="C26" s="29">
        <f>C27+C29+C35+C33+C31</f>
        <v>133.80000000000001</v>
      </c>
      <c r="D26" s="29">
        <f>D27+D29+D35+D33+D31</f>
        <v>109.7</v>
      </c>
    </row>
    <row r="27" spans="1:8" s="22" customFormat="1" ht="56.25" hidden="1" customHeight="1" x14ac:dyDescent="0.25">
      <c r="A27" s="70" t="s">
        <v>165</v>
      </c>
      <c r="B27" s="71" t="s">
        <v>164</v>
      </c>
      <c r="C27" s="35">
        <f>C28</f>
        <v>0</v>
      </c>
      <c r="D27" s="35">
        <f>D28</f>
        <v>0</v>
      </c>
    </row>
    <row r="28" spans="1:8" s="22" customFormat="1" ht="56.25" hidden="1" customHeight="1" x14ac:dyDescent="0.25">
      <c r="A28" s="72" t="s">
        <v>162</v>
      </c>
      <c r="B28" s="73" t="s">
        <v>163</v>
      </c>
      <c r="C28" s="34"/>
      <c r="D28" s="34"/>
    </row>
    <row r="29" spans="1:8" s="22" customFormat="1" ht="144" hidden="1" customHeight="1" x14ac:dyDescent="0.25">
      <c r="A29" s="70" t="s">
        <v>61</v>
      </c>
      <c r="B29" s="74" t="s">
        <v>60</v>
      </c>
      <c r="C29" s="35">
        <f>C30</f>
        <v>0</v>
      </c>
      <c r="D29" s="35">
        <f>D30</f>
        <v>0</v>
      </c>
    </row>
    <row r="30" spans="1:8" s="22" customFormat="1" ht="108.75" hidden="1" customHeight="1" x14ac:dyDescent="0.25">
      <c r="A30" s="75" t="s">
        <v>59</v>
      </c>
      <c r="B30" s="76" t="s">
        <v>58</v>
      </c>
      <c r="C30" s="34"/>
      <c r="D30" s="34"/>
    </row>
    <row r="31" spans="1:8" s="22" customFormat="1" ht="56.25" hidden="1" customHeight="1" x14ac:dyDescent="0.25">
      <c r="A31" s="77" t="s">
        <v>167</v>
      </c>
      <c r="B31" s="71" t="s">
        <v>159</v>
      </c>
      <c r="C31" s="35">
        <f>C32</f>
        <v>0</v>
      </c>
      <c r="D31" s="35">
        <f>D32</f>
        <v>0</v>
      </c>
    </row>
    <row r="32" spans="1:8" s="22" customFormat="1" ht="56.25" hidden="1" customHeight="1" x14ac:dyDescent="0.25">
      <c r="A32" s="78" t="s">
        <v>166</v>
      </c>
      <c r="B32" s="79" t="s">
        <v>159</v>
      </c>
      <c r="C32" s="34"/>
      <c r="D32" s="34"/>
    </row>
    <row r="33" spans="1:4" s="22" customFormat="1" ht="163.5" hidden="1" customHeight="1" x14ac:dyDescent="0.25">
      <c r="A33" s="77" t="s">
        <v>169</v>
      </c>
      <c r="B33" s="71" t="s">
        <v>160</v>
      </c>
      <c r="C33" s="35">
        <f>C34</f>
        <v>0</v>
      </c>
      <c r="D33" s="35">
        <f>D34</f>
        <v>0</v>
      </c>
    </row>
    <row r="34" spans="1:4" s="22" customFormat="1" ht="147" hidden="1" customHeight="1" x14ac:dyDescent="0.25">
      <c r="A34" s="78" t="s">
        <v>168</v>
      </c>
      <c r="B34" s="79" t="s">
        <v>160</v>
      </c>
      <c r="C34" s="34"/>
      <c r="D34" s="34"/>
    </row>
    <row r="35" spans="1:4" s="22" customFormat="1" ht="28.5" customHeight="1" x14ac:dyDescent="0.25">
      <c r="A35" s="38" t="s">
        <v>57</v>
      </c>
      <c r="B35" s="44" t="s">
        <v>56</v>
      </c>
      <c r="C35" s="29">
        <f>C36</f>
        <v>133.80000000000001</v>
      </c>
      <c r="D35" s="29">
        <f>D36</f>
        <v>109.7</v>
      </c>
    </row>
    <row r="36" spans="1:4" s="22" customFormat="1" ht="65.25" customHeight="1" x14ac:dyDescent="0.25">
      <c r="A36" s="53" t="s">
        <v>55</v>
      </c>
      <c r="B36" s="108" t="s">
        <v>161</v>
      </c>
      <c r="C36" s="23">
        <v>133.80000000000001</v>
      </c>
      <c r="D36" s="23">
        <v>109.7</v>
      </c>
    </row>
    <row r="37" spans="1:4" s="92" customFormat="1" ht="56.25" customHeight="1" x14ac:dyDescent="0.25">
      <c r="A37" s="38" t="s">
        <v>54</v>
      </c>
      <c r="B37" s="49" t="s">
        <v>53</v>
      </c>
      <c r="C37" s="24">
        <f>C38+C40</f>
        <v>332.02</v>
      </c>
      <c r="D37" s="24">
        <f>D38+D40</f>
        <v>343.41999999999996</v>
      </c>
    </row>
    <row r="38" spans="1:4" s="22" customFormat="1" ht="66" customHeight="1" x14ac:dyDescent="0.25">
      <c r="A38" s="38" t="s">
        <v>52</v>
      </c>
      <c r="B38" s="49" t="s">
        <v>51</v>
      </c>
      <c r="C38" s="24">
        <f>C39</f>
        <v>3.52</v>
      </c>
      <c r="D38" s="24">
        <f>D39</f>
        <v>3.52</v>
      </c>
    </row>
    <row r="39" spans="1:4" s="22" customFormat="1" ht="66.75" customHeight="1" x14ac:dyDescent="0.25">
      <c r="A39" s="53" t="s">
        <v>50</v>
      </c>
      <c r="B39" s="107" t="s">
        <v>49</v>
      </c>
      <c r="C39" s="25">
        <v>3.52</v>
      </c>
      <c r="D39" s="25">
        <v>3.52</v>
      </c>
    </row>
    <row r="40" spans="1:4" s="22" customFormat="1" ht="71.25" customHeight="1" x14ac:dyDescent="0.25">
      <c r="A40" s="37" t="s">
        <v>48</v>
      </c>
      <c r="B40" s="49" t="s">
        <v>196</v>
      </c>
      <c r="C40" s="24">
        <f>C41</f>
        <v>328.5</v>
      </c>
      <c r="D40" s="24">
        <f>D41</f>
        <v>339.9</v>
      </c>
    </row>
    <row r="41" spans="1:4" s="22" customFormat="1" ht="82.5" customHeight="1" x14ac:dyDescent="0.25">
      <c r="A41" s="41" t="s">
        <v>47</v>
      </c>
      <c r="B41" s="13" t="s">
        <v>195</v>
      </c>
      <c r="C41" s="25">
        <v>328.5</v>
      </c>
      <c r="D41" s="25">
        <v>339.9</v>
      </c>
    </row>
    <row r="42" spans="1:4" ht="15.75" x14ac:dyDescent="0.25">
      <c r="A42" s="38" t="s">
        <v>46</v>
      </c>
      <c r="B42" s="42" t="s">
        <v>155</v>
      </c>
      <c r="C42" s="24">
        <f>C43+C45</f>
        <v>5405.6</v>
      </c>
      <c r="D42" s="24">
        <f>D43+D45</f>
        <v>5405.6</v>
      </c>
    </row>
    <row r="43" spans="1:4" s="22" customFormat="1" ht="110.25" hidden="1" x14ac:dyDescent="0.25">
      <c r="A43" s="88" t="s">
        <v>185</v>
      </c>
      <c r="B43" s="89" t="s">
        <v>183</v>
      </c>
      <c r="C43" s="27">
        <f>C44</f>
        <v>0</v>
      </c>
      <c r="D43" s="27">
        <f>D44</f>
        <v>0</v>
      </c>
    </row>
    <row r="44" spans="1:4" s="22" customFormat="1" ht="82.5" hidden="1" customHeight="1" x14ac:dyDescent="0.25">
      <c r="A44" s="90" t="s">
        <v>186</v>
      </c>
      <c r="B44" s="91" t="s">
        <v>184</v>
      </c>
      <c r="C44" s="32"/>
      <c r="D44" s="32"/>
    </row>
    <row r="45" spans="1:4" ht="31.5" x14ac:dyDescent="0.25">
      <c r="A45" s="37" t="s">
        <v>44</v>
      </c>
      <c r="B45" s="42" t="s">
        <v>43</v>
      </c>
      <c r="C45" s="24">
        <f>C46</f>
        <v>5405.6</v>
      </c>
      <c r="D45" s="24">
        <f>D46</f>
        <v>5405.6</v>
      </c>
    </row>
    <row r="46" spans="1:4" ht="47.25" x14ac:dyDescent="0.25">
      <c r="A46" s="41" t="s">
        <v>42</v>
      </c>
      <c r="B46" s="55" t="s">
        <v>41</v>
      </c>
      <c r="C46" s="25">
        <v>5405.6</v>
      </c>
      <c r="D46" s="25">
        <v>5405.6</v>
      </c>
    </row>
    <row r="47" spans="1:4" ht="78.75" hidden="1" x14ac:dyDescent="0.25">
      <c r="A47" s="12" t="s">
        <v>40</v>
      </c>
      <c r="B47" s="11" t="s">
        <v>39</v>
      </c>
      <c r="C47" s="10">
        <f t="shared" ref="C47:D49" si="0">C48</f>
        <v>0</v>
      </c>
      <c r="D47" s="10">
        <f t="shared" si="0"/>
        <v>0</v>
      </c>
    </row>
    <row r="48" spans="1:4" ht="141.75" hidden="1" x14ac:dyDescent="0.25">
      <c r="A48" s="12" t="s">
        <v>38</v>
      </c>
      <c r="B48" s="15" t="s">
        <v>37</v>
      </c>
      <c r="C48" s="10">
        <f t="shared" si="0"/>
        <v>0</v>
      </c>
      <c r="D48" s="10">
        <f t="shared" si="0"/>
        <v>0</v>
      </c>
    </row>
    <row r="49" spans="1:4" ht="126" hidden="1" x14ac:dyDescent="0.25">
      <c r="A49" s="14" t="s">
        <v>36</v>
      </c>
      <c r="B49" s="11" t="s">
        <v>35</v>
      </c>
      <c r="C49" s="10">
        <f t="shared" si="0"/>
        <v>0</v>
      </c>
      <c r="D49" s="10">
        <f t="shared" si="0"/>
        <v>0</v>
      </c>
    </row>
    <row r="50" spans="1:4" ht="78.75" hidden="1" x14ac:dyDescent="0.25">
      <c r="A50" s="9" t="s">
        <v>34</v>
      </c>
      <c r="B50" s="13" t="s">
        <v>33</v>
      </c>
      <c r="C50" s="7"/>
      <c r="D50" s="7"/>
    </row>
    <row r="51" spans="1:4" ht="63" hidden="1" x14ac:dyDescent="0.25">
      <c r="A51" s="12" t="s">
        <v>32</v>
      </c>
      <c r="B51" s="11" t="s">
        <v>31</v>
      </c>
      <c r="C51" s="10">
        <f>C52</f>
        <v>0</v>
      </c>
      <c r="D51" s="10">
        <f>D52</f>
        <v>0</v>
      </c>
    </row>
    <row r="52" spans="1:4" ht="69" hidden="1" customHeight="1" x14ac:dyDescent="0.25">
      <c r="A52" s="12" t="s">
        <v>30</v>
      </c>
      <c r="B52" s="11" t="s">
        <v>29</v>
      </c>
      <c r="C52" s="10">
        <f>C53</f>
        <v>0</v>
      </c>
      <c r="D52" s="10">
        <f>D53</f>
        <v>0</v>
      </c>
    </row>
    <row r="53" spans="1:4" ht="78.75" hidden="1" x14ac:dyDescent="0.25">
      <c r="A53" s="9" t="s">
        <v>28</v>
      </c>
      <c r="B53" s="8" t="s">
        <v>27</v>
      </c>
      <c r="C53" s="7"/>
      <c r="D53" s="7"/>
    </row>
    <row r="54" spans="1:4" x14ac:dyDescent="0.25">
      <c r="C54" s="30"/>
      <c r="D54" s="30"/>
    </row>
    <row r="55" spans="1:4" x14ac:dyDescent="0.25">
      <c r="C55" s="30"/>
      <c r="D55" s="30"/>
    </row>
  </sheetData>
  <mergeCells count="16">
    <mergeCell ref="B7:D7"/>
    <mergeCell ref="B8:D8"/>
    <mergeCell ref="B9:D9"/>
    <mergeCell ref="B6:D6"/>
    <mergeCell ref="B1:D1"/>
    <mergeCell ref="B2:D2"/>
    <mergeCell ref="B3:D3"/>
    <mergeCell ref="B4:D4"/>
    <mergeCell ref="B5:D5"/>
    <mergeCell ref="C10:D10"/>
    <mergeCell ref="A14:D14"/>
    <mergeCell ref="A15:D15"/>
    <mergeCell ref="A17:A19"/>
    <mergeCell ref="B17:B19"/>
    <mergeCell ref="C17:D17"/>
    <mergeCell ref="C18:D18"/>
  </mergeCells>
  <printOptions horizontalCentered="1"/>
  <pageMargins left="0.70866141732283472" right="0.39370078740157483" top="0.55118110236220474" bottom="0.55118110236220474" header="0" footer="0"/>
  <pageSetup paperSize="9" scale="90" orientation="portrait" r:id="rId1"/>
  <colBreaks count="1" manualBreakCount="1">
    <brk id="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zoomScale="40" zoomScaleNormal="40" workbookViewId="0">
      <selection sqref="A1:F4"/>
    </sheetView>
  </sheetViews>
  <sheetFormatPr defaultRowHeight="16.5" x14ac:dyDescent="0.25"/>
  <cols>
    <col min="1" max="1" width="5.85546875" style="148" customWidth="1"/>
    <col min="2" max="2" width="33.85546875" style="115" customWidth="1"/>
    <col min="3" max="3" width="26" style="115" customWidth="1"/>
    <col min="4" max="4" width="51.28515625" style="115" customWidth="1"/>
    <col min="5" max="5" width="16.28515625" style="115" customWidth="1"/>
    <col min="6" max="6" width="50.5703125" style="115" customWidth="1"/>
    <col min="7" max="256" width="9.140625" style="115"/>
    <col min="257" max="257" width="6.85546875" style="115" customWidth="1"/>
    <col min="258" max="258" width="28.85546875" style="115" customWidth="1"/>
    <col min="259" max="259" width="29.7109375" style="115" customWidth="1"/>
    <col min="260" max="260" width="51.28515625" style="115" customWidth="1"/>
    <col min="261" max="261" width="17.140625" style="115" customWidth="1"/>
    <col min="262" max="262" width="48" style="115" customWidth="1"/>
    <col min="263" max="512" width="9.140625" style="115"/>
    <col min="513" max="513" width="6.85546875" style="115" customWidth="1"/>
    <col min="514" max="514" width="28.85546875" style="115" customWidth="1"/>
    <col min="515" max="515" width="29.7109375" style="115" customWidth="1"/>
    <col min="516" max="516" width="51.28515625" style="115" customWidth="1"/>
    <col min="517" max="517" width="17.140625" style="115" customWidth="1"/>
    <col min="518" max="518" width="48" style="115" customWidth="1"/>
    <col min="519" max="768" width="9.140625" style="115"/>
    <col min="769" max="769" width="6.85546875" style="115" customWidth="1"/>
    <col min="770" max="770" width="28.85546875" style="115" customWidth="1"/>
    <col min="771" max="771" width="29.7109375" style="115" customWidth="1"/>
    <col min="772" max="772" width="51.28515625" style="115" customWidth="1"/>
    <col min="773" max="773" width="17.140625" style="115" customWidth="1"/>
    <col min="774" max="774" width="48" style="115" customWidth="1"/>
    <col min="775" max="1024" width="9.140625" style="115"/>
    <col min="1025" max="1025" width="6.85546875" style="115" customWidth="1"/>
    <col min="1026" max="1026" width="28.85546875" style="115" customWidth="1"/>
    <col min="1027" max="1027" width="29.7109375" style="115" customWidth="1"/>
    <col min="1028" max="1028" width="51.28515625" style="115" customWidth="1"/>
    <col min="1029" max="1029" width="17.140625" style="115" customWidth="1"/>
    <col min="1030" max="1030" width="48" style="115" customWidth="1"/>
    <col min="1031" max="1280" width="9.140625" style="115"/>
    <col min="1281" max="1281" width="6.85546875" style="115" customWidth="1"/>
    <col min="1282" max="1282" width="28.85546875" style="115" customWidth="1"/>
    <col min="1283" max="1283" width="29.7109375" style="115" customWidth="1"/>
    <col min="1284" max="1284" width="51.28515625" style="115" customWidth="1"/>
    <col min="1285" max="1285" width="17.140625" style="115" customWidth="1"/>
    <col min="1286" max="1286" width="48" style="115" customWidth="1"/>
    <col min="1287" max="1536" width="9.140625" style="115"/>
    <col min="1537" max="1537" width="6.85546875" style="115" customWidth="1"/>
    <col min="1538" max="1538" width="28.85546875" style="115" customWidth="1"/>
    <col min="1539" max="1539" width="29.7109375" style="115" customWidth="1"/>
    <col min="1540" max="1540" width="51.28515625" style="115" customWidth="1"/>
    <col min="1541" max="1541" width="17.140625" style="115" customWidth="1"/>
    <col min="1542" max="1542" width="48" style="115" customWidth="1"/>
    <col min="1543" max="1792" width="9.140625" style="115"/>
    <col min="1793" max="1793" width="6.85546875" style="115" customWidth="1"/>
    <col min="1794" max="1794" width="28.85546875" style="115" customWidth="1"/>
    <col min="1795" max="1795" width="29.7109375" style="115" customWidth="1"/>
    <col min="1796" max="1796" width="51.28515625" style="115" customWidth="1"/>
    <col min="1797" max="1797" width="17.140625" style="115" customWidth="1"/>
    <col min="1798" max="1798" width="48" style="115" customWidth="1"/>
    <col min="1799" max="2048" width="9.140625" style="115"/>
    <col min="2049" max="2049" width="6.85546875" style="115" customWidth="1"/>
    <col min="2050" max="2050" width="28.85546875" style="115" customWidth="1"/>
    <col min="2051" max="2051" width="29.7109375" style="115" customWidth="1"/>
    <col min="2052" max="2052" width="51.28515625" style="115" customWidth="1"/>
    <col min="2053" max="2053" width="17.140625" style="115" customWidth="1"/>
    <col min="2054" max="2054" width="48" style="115" customWidth="1"/>
    <col min="2055" max="2304" width="9.140625" style="115"/>
    <col min="2305" max="2305" width="6.85546875" style="115" customWidth="1"/>
    <col min="2306" max="2306" width="28.85546875" style="115" customWidth="1"/>
    <col min="2307" max="2307" width="29.7109375" style="115" customWidth="1"/>
    <col min="2308" max="2308" width="51.28515625" style="115" customWidth="1"/>
    <col min="2309" max="2309" width="17.140625" style="115" customWidth="1"/>
    <col min="2310" max="2310" width="48" style="115" customWidth="1"/>
    <col min="2311" max="2560" width="9.140625" style="115"/>
    <col min="2561" max="2561" width="6.85546875" style="115" customWidth="1"/>
    <col min="2562" max="2562" width="28.85546875" style="115" customWidth="1"/>
    <col min="2563" max="2563" width="29.7109375" style="115" customWidth="1"/>
    <col min="2564" max="2564" width="51.28515625" style="115" customWidth="1"/>
    <col min="2565" max="2565" width="17.140625" style="115" customWidth="1"/>
    <col min="2566" max="2566" width="48" style="115" customWidth="1"/>
    <col min="2567" max="2816" width="9.140625" style="115"/>
    <col min="2817" max="2817" width="6.85546875" style="115" customWidth="1"/>
    <col min="2818" max="2818" width="28.85546875" style="115" customWidth="1"/>
    <col min="2819" max="2819" width="29.7109375" style="115" customWidth="1"/>
    <col min="2820" max="2820" width="51.28515625" style="115" customWidth="1"/>
    <col min="2821" max="2821" width="17.140625" style="115" customWidth="1"/>
    <col min="2822" max="2822" width="48" style="115" customWidth="1"/>
    <col min="2823" max="3072" width="9.140625" style="115"/>
    <col min="3073" max="3073" width="6.85546875" style="115" customWidth="1"/>
    <col min="3074" max="3074" width="28.85546875" style="115" customWidth="1"/>
    <col min="3075" max="3075" width="29.7109375" style="115" customWidth="1"/>
    <col min="3076" max="3076" width="51.28515625" style="115" customWidth="1"/>
    <col min="3077" max="3077" width="17.140625" style="115" customWidth="1"/>
    <col min="3078" max="3078" width="48" style="115" customWidth="1"/>
    <col min="3079" max="3328" width="9.140625" style="115"/>
    <col min="3329" max="3329" width="6.85546875" style="115" customWidth="1"/>
    <col min="3330" max="3330" width="28.85546875" style="115" customWidth="1"/>
    <col min="3331" max="3331" width="29.7109375" style="115" customWidth="1"/>
    <col min="3332" max="3332" width="51.28515625" style="115" customWidth="1"/>
    <col min="3333" max="3333" width="17.140625" style="115" customWidth="1"/>
    <col min="3334" max="3334" width="48" style="115" customWidth="1"/>
    <col min="3335" max="3584" width="9.140625" style="115"/>
    <col min="3585" max="3585" width="6.85546875" style="115" customWidth="1"/>
    <col min="3586" max="3586" width="28.85546875" style="115" customWidth="1"/>
    <col min="3587" max="3587" width="29.7109375" style="115" customWidth="1"/>
    <col min="3588" max="3588" width="51.28515625" style="115" customWidth="1"/>
    <col min="3589" max="3589" width="17.140625" style="115" customWidth="1"/>
    <col min="3590" max="3590" width="48" style="115" customWidth="1"/>
    <col min="3591" max="3840" width="9.140625" style="115"/>
    <col min="3841" max="3841" width="6.85546875" style="115" customWidth="1"/>
    <col min="3842" max="3842" width="28.85546875" style="115" customWidth="1"/>
    <col min="3843" max="3843" width="29.7109375" style="115" customWidth="1"/>
    <col min="3844" max="3844" width="51.28515625" style="115" customWidth="1"/>
    <col min="3845" max="3845" width="17.140625" style="115" customWidth="1"/>
    <col min="3846" max="3846" width="48" style="115" customWidth="1"/>
    <col min="3847" max="4096" width="9.140625" style="115"/>
    <col min="4097" max="4097" width="6.85546875" style="115" customWidth="1"/>
    <col min="4098" max="4098" width="28.85546875" style="115" customWidth="1"/>
    <col min="4099" max="4099" width="29.7109375" style="115" customWidth="1"/>
    <col min="4100" max="4100" width="51.28515625" style="115" customWidth="1"/>
    <col min="4101" max="4101" width="17.140625" style="115" customWidth="1"/>
    <col min="4102" max="4102" width="48" style="115" customWidth="1"/>
    <col min="4103" max="4352" width="9.140625" style="115"/>
    <col min="4353" max="4353" width="6.85546875" style="115" customWidth="1"/>
    <col min="4354" max="4354" width="28.85546875" style="115" customWidth="1"/>
    <col min="4355" max="4355" width="29.7109375" style="115" customWidth="1"/>
    <col min="4356" max="4356" width="51.28515625" style="115" customWidth="1"/>
    <col min="4357" max="4357" width="17.140625" style="115" customWidth="1"/>
    <col min="4358" max="4358" width="48" style="115" customWidth="1"/>
    <col min="4359" max="4608" width="9.140625" style="115"/>
    <col min="4609" max="4609" width="6.85546875" style="115" customWidth="1"/>
    <col min="4610" max="4610" width="28.85546875" style="115" customWidth="1"/>
    <col min="4611" max="4611" width="29.7109375" style="115" customWidth="1"/>
    <col min="4612" max="4612" width="51.28515625" style="115" customWidth="1"/>
    <col min="4613" max="4613" width="17.140625" style="115" customWidth="1"/>
    <col min="4614" max="4614" width="48" style="115" customWidth="1"/>
    <col min="4615" max="4864" width="9.140625" style="115"/>
    <col min="4865" max="4865" width="6.85546875" style="115" customWidth="1"/>
    <col min="4866" max="4866" width="28.85546875" style="115" customWidth="1"/>
    <col min="4867" max="4867" width="29.7109375" style="115" customWidth="1"/>
    <col min="4868" max="4868" width="51.28515625" style="115" customWidth="1"/>
    <col min="4869" max="4869" width="17.140625" style="115" customWidth="1"/>
    <col min="4870" max="4870" width="48" style="115" customWidth="1"/>
    <col min="4871" max="5120" width="9.140625" style="115"/>
    <col min="5121" max="5121" width="6.85546875" style="115" customWidth="1"/>
    <col min="5122" max="5122" width="28.85546875" style="115" customWidth="1"/>
    <col min="5123" max="5123" width="29.7109375" style="115" customWidth="1"/>
    <col min="5124" max="5124" width="51.28515625" style="115" customWidth="1"/>
    <col min="5125" max="5125" width="17.140625" style="115" customWidth="1"/>
    <col min="5126" max="5126" width="48" style="115" customWidth="1"/>
    <col min="5127" max="5376" width="9.140625" style="115"/>
    <col min="5377" max="5377" width="6.85546875" style="115" customWidth="1"/>
    <col min="5378" max="5378" width="28.85546875" style="115" customWidth="1"/>
    <col min="5379" max="5379" width="29.7109375" style="115" customWidth="1"/>
    <col min="5380" max="5380" width="51.28515625" style="115" customWidth="1"/>
    <col min="5381" max="5381" width="17.140625" style="115" customWidth="1"/>
    <col min="5382" max="5382" width="48" style="115" customWidth="1"/>
    <col min="5383" max="5632" width="9.140625" style="115"/>
    <col min="5633" max="5633" width="6.85546875" style="115" customWidth="1"/>
    <col min="5634" max="5634" width="28.85546875" style="115" customWidth="1"/>
    <col min="5635" max="5635" width="29.7109375" style="115" customWidth="1"/>
    <col min="5636" max="5636" width="51.28515625" style="115" customWidth="1"/>
    <col min="5637" max="5637" width="17.140625" style="115" customWidth="1"/>
    <col min="5638" max="5638" width="48" style="115" customWidth="1"/>
    <col min="5639" max="5888" width="9.140625" style="115"/>
    <col min="5889" max="5889" width="6.85546875" style="115" customWidth="1"/>
    <col min="5890" max="5890" width="28.85546875" style="115" customWidth="1"/>
    <col min="5891" max="5891" width="29.7109375" style="115" customWidth="1"/>
    <col min="5892" max="5892" width="51.28515625" style="115" customWidth="1"/>
    <col min="5893" max="5893" width="17.140625" style="115" customWidth="1"/>
    <col min="5894" max="5894" width="48" style="115" customWidth="1"/>
    <col min="5895" max="6144" width="9.140625" style="115"/>
    <col min="6145" max="6145" width="6.85546875" style="115" customWidth="1"/>
    <col min="6146" max="6146" width="28.85546875" style="115" customWidth="1"/>
    <col min="6147" max="6147" width="29.7109375" style="115" customWidth="1"/>
    <col min="6148" max="6148" width="51.28515625" style="115" customWidth="1"/>
    <col min="6149" max="6149" width="17.140625" style="115" customWidth="1"/>
    <col min="6150" max="6150" width="48" style="115" customWidth="1"/>
    <col min="6151" max="6400" width="9.140625" style="115"/>
    <col min="6401" max="6401" width="6.85546875" style="115" customWidth="1"/>
    <col min="6402" max="6402" width="28.85546875" style="115" customWidth="1"/>
    <col min="6403" max="6403" width="29.7109375" style="115" customWidth="1"/>
    <col min="6404" max="6404" width="51.28515625" style="115" customWidth="1"/>
    <col min="6405" max="6405" width="17.140625" style="115" customWidth="1"/>
    <col min="6406" max="6406" width="48" style="115" customWidth="1"/>
    <col min="6407" max="6656" width="9.140625" style="115"/>
    <col min="6657" max="6657" width="6.85546875" style="115" customWidth="1"/>
    <col min="6658" max="6658" width="28.85546875" style="115" customWidth="1"/>
    <col min="6659" max="6659" width="29.7109375" style="115" customWidth="1"/>
    <col min="6660" max="6660" width="51.28515625" style="115" customWidth="1"/>
    <col min="6661" max="6661" width="17.140625" style="115" customWidth="1"/>
    <col min="6662" max="6662" width="48" style="115" customWidth="1"/>
    <col min="6663" max="6912" width="9.140625" style="115"/>
    <col min="6913" max="6913" width="6.85546875" style="115" customWidth="1"/>
    <col min="6914" max="6914" width="28.85546875" style="115" customWidth="1"/>
    <col min="6915" max="6915" width="29.7109375" style="115" customWidth="1"/>
    <col min="6916" max="6916" width="51.28515625" style="115" customWidth="1"/>
    <col min="6917" max="6917" width="17.140625" style="115" customWidth="1"/>
    <col min="6918" max="6918" width="48" style="115" customWidth="1"/>
    <col min="6919" max="7168" width="9.140625" style="115"/>
    <col min="7169" max="7169" width="6.85546875" style="115" customWidth="1"/>
    <col min="7170" max="7170" width="28.85546875" style="115" customWidth="1"/>
    <col min="7171" max="7171" width="29.7109375" style="115" customWidth="1"/>
    <col min="7172" max="7172" width="51.28515625" style="115" customWidth="1"/>
    <col min="7173" max="7173" width="17.140625" style="115" customWidth="1"/>
    <col min="7174" max="7174" width="48" style="115" customWidth="1"/>
    <col min="7175" max="7424" width="9.140625" style="115"/>
    <col min="7425" max="7425" width="6.85546875" style="115" customWidth="1"/>
    <col min="7426" max="7426" width="28.85546875" style="115" customWidth="1"/>
    <col min="7427" max="7427" width="29.7109375" style="115" customWidth="1"/>
    <col min="7428" max="7428" width="51.28515625" style="115" customWidth="1"/>
    <col min="7429" max="7429" width="17.140625" style="115" customWidth="1"/>
    <col min="7430" max="7430" width="48" style="115" customWidth="1"/>
    <col min="7431" max="7680" width="9.140625" style="115"/>
    <col min="7681" max="7681" width="6.85546875" style="115" customWidth="1"/>
    <col min="7682" max="7682" width="28.85546875" style="115" customWidth="1"/>
    <col min="7683" max="7683" width="29.7109375" style="115" customWidth="1"/>
    <col min="7684" max="7684" width="51.28515625" style="115" customWidth="1"/>
    <col min="7685" max="7685" width="17.140625" style="115" customWidth="1"/>
    <col min="7686" max="7686" width="48" style="115" customWidth="1"/>
    <col min="7687" max="7936" width="9.140625" style="115"/>
    <col min="7937" max="7937" width="6.85546875" style="115" customWidth="1"/>
    <col min="7938" max="7938" width="28.85546875" style="115" customWidth="1"/>
    <col min="7939" max="7939" width="29.7109375" style="115" customWidth="1"/>
    <col min="7940" max="7940" width="51.28515625" style="115" customWidth="1"/>
    <col min="7941" max="7941" width="17.140625" style="115" customWidth="1"/>
    <col min="7942" max="7942" width="48" style="115" customWidth="1"/>
    <col min="7943" max="8192" width="9.140625" style="115"/>
    <col min="8193" max="8193" width="6.85546875" style="115" customWidth="1"/>
    <col min="8194" max="8194" width="28.85546875" style="115" customWidth="1"/>
    <col min="8195" max="8195" width="29.7109375" style="115" customWidth="1"/>
    <col min="8196" max="8196" width="51.28515625" style="115" customWidth="1"/>
    <col min="8197" max="8197" width="17.140625" style="115" customWidth="1"/>
    <col min="8198" max="8198" width="48" style="115" customWidth="1"/>
    <col min="8199" max="8448" width="9.140625" style="115"/>
    <col min="8449" max="8449" width="6.85546875" style="115" customWidth="1"/>
    <col min="8450" max="8450" width="28.85546875" style="115" customWidth="1"/>
    <col min="8451" max="8451" width="29.7109375" style="115" customWidth="1"/>
    <col min="8452" max="8452" width="51.28515625" style="115" customWidth="1"/>
    <col min="8453" max="8453" width="17.140625" style="115" customWidth="1"/>
    <col min="8454" max="8454" width="48" style="115" customWidth="1"/>
    <col min="8455" max="8704" width="9.140625" style="115"/>
    <col min="8705" max="8705" width="6.85546875" style="115" customWidth="1"/>
    <col min="8706" max="8706" width="28.85546875" style="115" customWidth="1"/>
    <col min="8707" max="8707" width="29.7109375" style="115" customWidth="1"/>
    <col min="8708" max="8708" width="51.28515625" style="115" customWidth="1"/>
    <col min="8709" max="8709" width="17.140625" style="115" customWidth="1"/>
    <col min="8710" max="8710" width="48" style="115" customWidth="1"/>
    <col min="8711" max="8960" width="9.140625" style="115"/>
    <col min="8961" max="8961" width="6.85546875" style="115" customWidth="1"/>
    <col min="8962" max="8962" width="28.85546875" style="115" customWidth="1"/>
    <col min="8963" max="8963" width="29.7109375" style="115" customWidth="1"/>
    <col min="8964" max="8964" width="51.28515625" style="115" customWidth="1"/>
    <col min="8965" max="8965" width="17.140625" style="115" customWidth="1"/>
    <col min="8966" max="8966" width="48" style="115" customWidth="1"/>
    <col min="8967" max="9216" width="9.140625" style="115"/>
    <col min="9217" max="9217" width="6.85546875" style="115" customWidth="1"/>
    <col min="9218" max="9218" width="28.85546875" style="115" customWidth="1"/>
    <col min="9219" max="9219" width="29.7109375" style="115" customWidth="1"/>
    <col min="9220" max="9220" width="51.28515625" style="115" customWidth="1"/>
    <col min="9221" max="9221" width="17.140625" style="115" customWidth="1"/>
    <col min="9222" max="9222" width="48" style="115" customWidth="1"/>
    <col min="9223" max="9472" width="9.140625" style="115"/>
    <col min="9473" max="9473" width="6.85546875" style="115" customWidth="1"/>
    <col min="9474" max="9474" width="28.85546875" style="115" customWidth="1"/>
    <col min="9475" max="9475" width="29.7109375" style="115" customWidth="1"/>
    <col min="9476" max="9476" width="51.28515625" style="115" customWidth="1"/>
    <col min="9477" max="9477" width="17.140625" style="115" customWidth="1"/>
    <col min="9478" max="9478" width="48" style="115" customWidth="1"/>
    <col min="9479" max="9728" width="9.140625" style="115"/>
    <col min="9729" max="9729" width="6.85546875" style="115" customWidth="1"/>
    <col min="9730" max="9730" width="28.85546875" style="115" customWidth="1"/>
    <col min="9731" max="9731" width="29.7109375" style="115" customWidth="1"/>
    <col min="9732" max="9732" width="51.28515625" style="115" customWidth="1"/>
    <col min="9733" max="9733" width="17.140625" style="115" customWidth="1"/>
    <col min="9734" max="9734" width="48" style="115" customWidth="1"/>
    <col min="9735" max="9984" width="9.140625" style="115"/>
    <col min="9985" max="9985" width="6.85546875" style="115" customWidth="1"/>
    <col min="9986" max="9986" width="28.85546875" style="115" customWidth="1"/>
    <col min="9987" max="9987" width="29.7109375" style="115" customWidth="1"/>
    <col min="9988" max="9988" width="51.28515625" style="115" customWidth="1"/>
    <col min="9989" max="9989" width="17.140625" style="115" customWidth="1"/>
    <col min="9990" max="9990" width="48" style="115" customWidth="1"/>
    <col min="9991" max="10240" width="9.140625" style="115"/>
    <col min="10241" max="10241" width="6.85546875" style="115" customWidth="1"/>
    <col min="10242" max="10242" width="28.85546875" style="115" customWidth="1"/>
    <col min="10243" max="10243" width="29.7109375" style="115" customWidth="1"/>
    <col min="10244" max="10244" width="51.28515625" style="115" customWidth="1"/>
    <col min="10245" max="10245" width="17.140625" style="115" customWidth="1"/>
    <col min="10246" max="10246" width="48" style="115" customWidth="1"/>
    <col min="10247" max="10496" width="9.140625" style="115"/>
    <col min="10497" max="10497" width="6.85546875" style="115" customWidth="1"/>
    <col min="10498" max="10498" width="28.85546875" style="115" customWidth="1"/>
    <col min="10499" max="10499" width="29.7109375" style="115" customWidth="1"/>
    <col min="10500" max="10500" width="51.28515625" style="115" customWidth="1"/>
    <col min="10501" max="10501" width="17.140625" style="115" customWidth="1"/>
    <col min="10502" max="10502" width="48" style="115" customWidth="1"/>
    <col min="10503" max="10752" width="9.140625" style="115"/>
    <col min="10753" max="10753" width="6.85546875" style="115" customWidth="1"/>
    <col min="10754" max="10754" width="28.85546875" style="115" customWidth="1"/>
    <col min="10755" max="10755" width="29.7109375" style="115" customWidth="1"/>
    <col min="10756" max="10756" width="51.28515625" style="115" customWidth="1"/>
    <col min="10757" max="10757" width="17.140625" style="115" customWidth="1"/>
    <col min="10758" max="10758" width="48" style="115" customWidth="1"/>
    <col min="10759" max="11008" width="9.140625" style="115"/>
    <col min="11009" max="11009" width="6.85546875" style="115" customWidth="1"/>
    <col min="11010" max="11010" width="28.85546875" style="115" customWidth="1"/>
    <col min="11011" max="11011" width="29.7109375" style="115" customWidth="1"/>
    <col min="11012" max="11012" width="51.28515625" style="115" customWidth="1"/>
    <col min="11013" max="11013" width="17.140625" style="115" customWidth="1"/>
    <col min="11014" max="11014" width="48" style="115" customWidth="1"/>
    <col min="11015" max="11264" width="9.140625" style="115"/>
    <col min="11265" max="11265" width="6.85546875" style="115" customWidth="1"/>
    <col min="11266" max="11266" width="28.85546875" style="115" customWidth="1"/>
    <col min="11267" max="11267" width="29.7109375" style="115" customWidth="1"/>
    <col min="11268" max="11268" width="51.28515625" style="115" customWidth="1"/>
    <col min="11269" max="11269" width="17.140625" style="115" customWidth="1"/>
    <col min="11270" max="11270" width="48" style="115" customWidth="1"/>
    <col min="11271" max="11520" width="9.140625" style="115"/>
    <col min="11521" max="11521" width="6.85546875" style="115" customWidth="1"/>
    <col min="11522" max="11522" width="28.85546875" style="115" customWidth="1"/>
    <col min="11523" max="11523" width="29.7109375" style="115" customWidth="1"/>
    <col min="11524" max="11524" width="51.28515625" style="115" customWidth="1"/>
    <col min="11525" max="11525" width="17.140625" style="115" customWidth="1"/>
    <col min="11526" max="11526" width="48" style="115" customWidth="1"/>
    <col min="11527" max="11776" width="9.140625" style="115"/>
    <col min="11777" max="11777" width="6.85546875" style="115" customWidth="1"/>
    <col min="11778" max="11778" width="28.85546875" style="115" customWidth="1"/>
    <col min="11779" max="11779" width="29.7109375" style="115" customWidth="1"/>
    <col min="11780" max="11780" width="51.28515625" style="115" customWidth="1"/>
    <col min="11781" max="11781" width="17.140625" style="115" customWidth="1"/>
    <col min="11782" max="11782" width="48" style="115" customWidth="1"/>
    <col min="11783" max="12032" width="9.140625" style="115"/>
    <col min="12033" max="12033" width="6.85546875" style="115" customWidth="1"/>
    <col min="12034" max="12034" width="28.85546875" style="115" customWidth="1"/>
    <col min="12035" max="12035" width="29.7109375" style="115" customWidth="1"/>
    <col min="12036" max="12036" width="51.28515625" style="115" customWidth="1"/>
    <col min="12037" max="12037" width="17.140625" style="115" customWidth="1"/>
    <col min="12038" max="12038" width="48" style="115" customWidth="1"/>
    <col min="12039" max="12288" width="9.140625" style="115"/>
    <col min="12289" max="12289" width="6.85546875" style="115" customWidth="1"/>
    <col min="12290" max="12290" width="28.85546875" style="115" customWidth="1"/>
    <col min="12291" max="12291" width="29.7109375" style="115" customWidth="1"/>
    <col min="12292" max="12292" width="51.28515625" style="115" customWidth="1"/>
    <col min="12293" max="12293" width="17.140625" style="115" customWidth="1"/>
    <col min="12294" max="12294" width="48" style="115" customWidth="1"/>
    <col min="12295" max="12544" width="9.140625" style="115"/>
    <col min="12545" max="12545" width="6.85546875" style="115" customWidth="1"/>
    <col min="12546" max="12546" width="28.85546875" style="115" customWidth="1"/>
    <col min="12547" max="12547" width="29.7109375" style="115" customWidth="1"/>
    <col min="12548" max="12548" width="51.28515625" style="115" customWidth="1"/>
    <col min="12549" max="12549" width="17.140625" style="115" customWidth="1"/>
    <col min="12550" max="12550" width="48" style="115" customWidth="1"/>
    <col min="12551" max="12800" width="9.140625" style="115"/>
    <col min="12801" max="12801" width="6.85546875" style="115" customWidth="1"/>
    <col min="12802" max="12802" width="28.85546875" style="115" customWidth="1"/>
    <col min="12803" max="12803" width="29.7109375" style="115" customWidth="1"/>
    <col min="12804" max="12804" width="51.28515625" style="115" customWidth="1"/>
    <col min="12805" max="12805" width="17.140625" style="115" customWidth="1"/>
    <col min="12806" max="12806" width="48" style="115" customWidth="1"/>
    <col min="12807" max="13056" width="9.140625" style="115"/>
    <col min="13057" max="13057" width="6.85546875" style="115" customWidth="1"/>
    <col min="13058" max="13058" width="28.85546875" style="115" customWidth="1"/>
    <col min="13059" max="13059" width="29.7109375" style="115" customWidth="1"/>
    <col min="13060" max="13060" width="51.28515625" style="115" customWidth="1"/>
    <col min="13061" max="13061" width="17.140625" style="115" customWidth="1"/>
    <col min="13062" max="13062" width="48" style="115" customWidth="1"/>
    <col min="13063" max="13312" width="9.140625" style="115"/>
    <col min="13313" max="13313" width="6.85546875" style="115" customWidth="1"/>
    <col min="13314" max="13314" width="28.85546875" style="115" customWidth="1"/>
    <col min="13315" max="13315" width="29.7109375" style="115" customWidth="1"/>
    <col min="13316" max="13316" width="51.28515625" style="115" customWidth="1"/>
    <col min="13317" max="13317" width="17.140625" style="115" customWidth="1"/>
    <col min="13318" max="13318" width="48" style="115" customWidth="1"/>
    <col min="13319" max="13568" width="9.140625" style="115"/>
    <col min="13569" max="13569" width="6.85546875" style="115" customWidth="1"/>
    <col min="13570" max="13570" width="28.85546875" style="115" customWidth="1"/>
    <col min="13571" max="13571" width="29.7109375" style="115" customWidth="1"/>
    <col min="13572" max="13572" width="51.28515625" style="115" customWidth="1"/>
    <col min="13573" max="13573" width="17.140625" style="115" customWidth="1"/>
    <col min="13574" max="13574" width="48" style="115" customWidth="1"/>
    <col min="13575" max="13824" width="9.140625" style="115"/>
    <col min="13825" max="13825" width="6.85546875" style="115" customWidth="1"/>
    <col min="13826" max="13826" width="28.85546875" style="115" customWidth="1"/>
    <col min="13827" max="13827" width="29.7109375" style="115" customWidth="1"/>
    <col min="13828" max="13828" width="51.28515625" style="115" customWidth="1"/>
    <col min="13829" max="13829" width="17.140625" style="115" customWidth="1"/>
    <col min="13830" max="13830" width="48" style="115" customWidth="1"/>
    <col min="13831" max="14080" width="9.140625" style="115"/>
    <col min="14081" max="14081" width="6.85546875" style="115" customWidth="1"/>
    <col min="14082" max="14082" width="28.85546875" style="115" customWidth="1"/>
    <col min="14083" max="14083" width="29.7109375" style="115" customWidth="1"/>
    <col min="14084" max="14084" width="51.28515625" style="115" customWidth="1"/>
    <col min="14085" max="14085" width="17.140625" style="115" customWidth="1"/>
    <col min="14086" max="14086" width="48" style="115" customWidth="1"/>
    <col min="14087" max="14336" width="9.140625" style="115"/>
    <col min="14337" max="14337" width="6.85546875" style="115" customWidth="1"/>
    <col min="14338" max="14338" width="28.85546875" style="115" customWidth="1"/>
    <col min="14339" max="14339" width="29.7109375" style="115" customWidth="1"/>
    <col min="14340" max="14340" width="51.28515625" style="115" customWidth="1"/>
    <col min="14341" max="14341" width="17.140625" style="115" customWidth="1"/>
    <col min="14342" max="14342" width="48" style="115" customWidth="1"/>
    <col min="14343" max="14592" width="9.140625" style="115"/>
    <col min="14593" max="14593" width="6.85546875" style="115" customWidth="1"/>
    <col min="14594" max="14594" width="28.85546875" style="115" customWidth="1"/>
    <col min="14595" max="14595" width="29.7109375" style="115" customWidth="1"/>
    <col min="14596" max="14596" width="51.28515625" style="115" customWidth="1"/>
    <col min="14597" max="14597" width="17.140625" style="115" customWidth="1"/>
    <col min="14598" max="14598" width="48" style="115" customWidth="1"/>
    <col min="14599" max="14848" width="9.140625" style="115"/>
    <col min="14849" max="14849" width="6.85546875" style="115" customWidth="1"/>
    <col min="14850" max="14850" width="28.85546875" style="115" customWidth="1"/>
    <col min="14851" max="14851" width="29.7109375" style="115" customWidth="1"/>
    <col min="14852" max="14852" width="51.28515625" style="115" customWidth="1"/>
    <col min="14853" max="14853" width="17.140625" style="115" customWidth="1"/>
    <col min="14854" max="14854" width="48" style="115" customWidth="1"/>
    <col min="14855" max="15104" width="9.140625" style="115"/>
    <col min="15105" max="15105" width="6.85546875" style="115" customWidth="1"/>
    <col min="15106" max="15106" width="28.85546875" style="115" customWidth="1"/>
    <col min="15107" max="15107" width="29.7109375" style="115" customWidth="1"/>
    <col min="15108" max="15108" width="51.28515625" style="115" customWidth="1"/>
    <col min="15109" max="15109" width="17.140625" style="115" customWidth="1"/>
    <col min="15110" max="15110" width="48" style="115" customWidth="1"/>
    <col min="15111" max="15360" width="9.140625" style="115"/>
    <col min="15361" max="15361" width="6.85546875" style="115" customWidth="1"/>
    <col min="15362" max="15362" width="28.85546875" style="115" customWidth="1"/>
    <col min="15363" max="15363" width="29.7109375" style="115" customWidth="1"/>
    <col min="15364" max="15364" width="51.28515625" style="115" customWidth="1"/>
    <col min="15365" max="15365" width="17.140625" style="115" customWidth="1"/>
    <col min="15366" max="15366" width="48" style="115" customWidth="1"/>
    <col min="15367" max="15616" width="9.140625" style="115"/>
    <col min="15617" max="15617" width="6.85546875" style="115" customWidth="1"/>
    <col min="15618" max="15618" width="28.85546875" style="115" customWidth="1"/>
    <col min="15619" max="15619" width="29.7109375" style="115" customWidth="1"/>
    <col min="15620" max="15620" width="51.28515625" style="115" customWidth="1"/>
    <col min="15621" max="15621" width="17.140625" style="115" customWidth="1"/>
    <col min="15622" max="15622" width="48" style="115" customWidth="1"/>
    <col min="15623" max="15872" width="9.140625" style="115"/>
    <col min="15873" max="15873" width="6.85546875" style="115" customWidth="1"/>
    <col min="15874" max="15874" width="28.85546875" style="115" customWidth="1"/>
    <col min="15875" max="15875" width="29.7109375" style="115" customWidth="1"/>
    <col min="15876" max="15876" width="51.28515625" style="115" customWidth="1"/>
    <col min="15877" max="15877" width="17.140625" style="115" customWidth="1"/>
    <col min="15878" max="15878" width="48" style="115" customWidth="1"/>
    <col min="15879" max="16128" width="9.140625" style="115"/>
    <col min="16129" max="16129" width="6.85546875" style="115" customWidth="1"/>
    <col min="16130" max="16130" width="28.85546875" style="115" customWidth="1"/>
    <col min="16131" max="16131" width="29.7109375" style="115" customWidth="1"/>
    <col min="16132" max="16132" width="51.28515625" style="115" customWidth="1"/>
    <col min="16133" max="16133" width="17.140625" style="115" customWidth="1"/>
    <col min="16134" max="16134" width="48" style="115" customWidth="1"/>
    <col min="16135" max="16384" width="9.140625" style="115"/>
  </cols>
  <sheetData>
    <row r="1" spans="1:15" x14ac:dyDescent="0.25">
      <c r="A1" s="177" t="s">
        <v>255</v>
      </c>
      <c r="B1" s="178"/>
      <c r="C1" s="178"/>
      <c r="D1" s="178"/>
      <c r="E1" s="178"/>
      <c r="F1" s="178"/>
    </row>
    <row r="2" spans="1:15" x14ac:dyDescent="0.25">
      <c r="A2" s="177"/>
      <c r="B2" s="178"/>
      <c r="C2" s="178"/>
      <c r="D2" s="178"/>
      <c r="E2" s="178"/>
      <c r="F2" s="178"/>
    </row>
    <row r="3" spans="1:15" ht="18" customHeight="1" x14ac:dyDescent="0.25">
      <c r="A3" s="177"/>
      <c r="B3" s="178"/>
      <c r="C3" s="178"/>
      <c r="D3" s="178"/>
      <c r="E3" s="178"/>
      <c r="F3" s="178"/>
    </row>
    <row r="4" spans="1:15" ht="9.75" customHeight="1" x14ac:dyDescent="0.25">
      <c r="A4" s="179"/>
      <c r="B4" s="179"/>
      <c r="C4" s="179"/>
      <c r="D4" s="179"/>
      <c r="E4" s="179"/>
      <c r="F4" s="179"/>
    </row>
    <row r="5" spans="1:15" ht="27.75" customHeight="1" x14ac:dyDescent="0.25">
      <c r="A5" s="180" t="s">
        <v>221</v>
      </c>
      <c r="B5" s="181" t="s">
        <v>222</v>
      </c>
      <c r="C5" s="181" t="s">
        <v>142</v>
      </c>
      <c r="D5" s="181" t="s">
        <v>223</v>
      </c>
      <c r="E5" s="182" t="s">
        <v>225</v>
      </c>
      <c r="F5" s="181" t="s">
        <v>224</v>
      </c>
    </row>
    <row r="6" spans="1:15" s="116" customFormat="1" ht="36.75" customHeight="1" x14ac:dyDescent="0.25">
      <c r="A6" s="180"/>
      <c r="B6" s="181"/>
      <c r="C6" s="181"/>
      <c r="D6" s="181"/>
      <c r="E6" s="183"/>
      <c r="F6" s="181"/>
    </row>
    <row r="7" spans="1:15" s="116" customFormat="1" ht="36.75" customHeight="1" x14ac:dyDescent="0.25">
      <c r="A7" s="143">
        <v>1</v>
      </c>
      <c r="B7" s="13" t="s">
        <v>270</v>
      </c>
      <c r="C7" s="104" t="s">
        <v>269</v>
      </c>
      <c r="D7" s="113" t="s">
        <v>134</v>
      </c>
      <c r="E7" s="125">
        <v>405720</v>
      </c>
      <c r="F7" s="126" t="s">
        <v>271</v>
      </c>
    </row>
    <row r="8" spans="1:15" s="116" customFormat="1" ht="51" customHeight="1" x14ac:dyDescent="0.25">
      <c r="A8" s="143">
        <v>2</v>
      </c>
      <c r="B8" s="13" t="s">
        <v>270</v>
      </c>
      <c r="C8" s="104" t="s">
        <v>268</v>
      </c>
      <c r="D8" s="13" t="s">
        <v>130</v>
      </c>
      <c r="E8" s="125">
        <v>1722230</v>
      </c>
      <c r="F8" s="126" t="s">
        <v>271</v>
      </c>
    </row>
    <row r="9" spans="1:15" s="116" customFormat="1" ht="67.5" customHeight="1" x14ac:dyDescent="0.25">
      <c r="A9" s="143">
        <v>3</v>
      </c>
      <c r="B9" s="13" t="s">
        <v>270</v>
      </c>
      <c r="C9" s="104" t="s">
        <v>267</v>
      </c>
      <c r="D9" s="13" t="s">
        <v>119</v>
      </c>
      <c r="E9" s="125">
        <v>507000</v>
      </c>
      <c r="F9" s="126" t="s">
        <v>271</v>
      </c>
    </row>
    <row r="10" spans="1:15" s="116" customFormat="1" ht="51.75" customHeight="1" x14ac:dyDescent="0.25">
      <c r="A10" s="144">
        <v>4</v>
      </c>
      <c r="B10" s="13" t="s">
        <v>270</v>
      </c>
      <c r="C10" s="104" t="s">
        <v>266</v>
      </c>
      <c r="D10" s="13" t="s">
        <v>109</v>
      </c>
      <c r="E10" s="122">
        <v>-37900</v>
      </c>
      <c r="F10" s="126" t="s">
        <v>271</v>
      </c>
    </row>
    <row r="11" spans="1:15" s="116" customFormat="1" ht="52.5" customHeight="1" x14ac:dyDescent="0.25">
      <c r="A11" s="128">
        <v>5</v>
      </c>
      <c r="B11" s="13" t="s">
        <v>270</v>
      </c>
      <c r="C11" s="104" t="s">
        <v>265</v>
      </c>
      <c r="D11" s="13" t="s">
        <v>113</v>
      </c>
      <c r="E11" s="122">
        <v>363400</v>
      </c>
      <c r="F11" s="126" t="s">
        <v>271</v>
      </c>
      <c r="K11" s="117"/>
      <c r="L11" s="117"/>
      <c r="M11" s="117"/>
      <c r="N11" s="117"/>
      <c r="O11" s="117"/>
    </row>
    <row r="12" spans="1:15" s="116" customFormat="1" ht="98.25" customHeight="1" x14ac:dyDescent="0.25">
      <c r="A12" s="128">
        <v>6</v>
      </c>
      <c r="B12" s="99" t="s">
        <v>227</v>
      </c>
      <c r="C12" s="104" t="s">
        <v>264</v>
      </c>
      <c r="D12" s="13" t="s">
        <v>84</v>
      </c>
      <c r="E12" s="122">
        <v>100000</v>
      </c>
      <c r="F12" s="127" t="s">
        <v>272</v>
      </c>
      <c r="K12" s="118"/>
      <c r="L12" s="119"/>
      <c r="M12" s="120"/>
      <c r="N12" s="120"/>
      <c r="O12" s="117"/>
    </row>
    <row r="13" spans="1:15" s="116" customFormat="1" ht="87.75" customHeight="1" x14ac:dyDescent="0.25">
      <c r="A13" s="128">
        <v>7</v>
      </c>
      <c r="B13" s="99" t="s">
        <v>227</v>
      </c>
      <c r="C13" s="63" t="s">
        <v>257</v>
      </c>
      <c r="D13" s="129" t="s">
        <v>210</v>
      </c>
      <c r="E13" s="123">
        <v>23644.54</v>
      </c>
      <c r="F13" s="127" t="s">
        <v>254</v>
      </c>
      <c r="K13" s="118"/>
      <c r="L13" s="121"/>
      <c r="M13" s="120"/>
      <c r="N13" s="120"/>
      <c r="O13" s="117"/>
    </row>
    <row r="14" spans="1:15" s="116" customFormat="1" ht="64.5" customHeight="1" x14ac:dyDescent="0.25">
      <c r="A14" s="128">
        <v>8</v>
      </c>
      <c r="B14" s="130" t="s">
        <v>237</v>
      </c>
      <c r="C14" s="131" t="s">
        <v>236</v>
      </c>
      <c r="D14" s="13" t="s">
        <v>76</v>
      </c>
      <c r="E14" s="122">
        <v>110573.00000000001</v>
      </c>
      <c r="F14" s="127" t="s">
        <v>254</v>
      </c>
    </row>
    <row r="15" spans="1:15" s="116" customFormat="1" ht="110.25" x14ac:dyDescent="0.25">
      <c r="A15" s="128">
        <v>9</v>
      </c>
      <c r="B15" s="130" t="s">
        <v>237</v>
      </c>
      <c r="C15" s="131" t="s">
        <v>256</v>
      </c>
      <c r="D15" s="100" t="s">
        <v>70</v>
      </c>
      <c r="E15" s="122">
        <v>354268.33</v>
      </c>
      <c r="F15" s="127" t="s">
        <v>254</v>
      </c>
    </row>
    <row r="16" spans="1:15" s="116" customFormat="1" ht="28.5" customHeight="1" x14ac:dyDescent="0.25">
      <c r="A16" s="176" t="s">
        <v>226</v>
      </c>
      <c r="B16" s="176"/>
      <c r="C16" s="176"/>
      <c r="D16" s="176"/>
      <c r="E16" s="124">
        <f>SUM(E7:E15)</f>
        <v>3548935.87</v>
      </c>
      <c r="F16" s="132"/>
    </row>
    <row r="17" spans="1:6" s="116" customFormat="1" ht="72" hidden="1" customHeight="1" x14ac:dyDescent="0.25">
      <c r="A17" s="145"/>
      <c r="B17" s="99"/>
      <c r="C17" s="16"/>
      <c r="D17" s="13"/>
      <c r="E17" s="122"/>
      <c r="F17" s="132"/>
    </row>
    <row r="18" spans="1:6" s="116" customFormat="1" ht="71.25" hidden="1" customHeight="1" x14ac:dyDescent="0.25">
      <c r="A18" s="146"/>
      <c r="B18" s="99"/>
      <c r="C18" s="133"/>
      <c r="D18" s="134"/>
      <c r="E18" s="135"/>
      <c r="F18" s="127"/>
    </row>
    <row r="19" spans="1:6" s="116" customFormat="1" ht="70.5" hidden="1" customHeight="1" x14ac:dyDescent="0.25">
      <c r="A19" s="146"/>
      <c r="B19" s="99"/>
      <c r="C19" s="136"/>
      <c r="D19" s="137"/>
      <c r="E19" s="122"/>
      <c r="F19" s="127"/>
    </row>
    <row r="20" spans="1:6" s="116" customFormat="1" ht="75.75" hidden="1" customHeight="1" x14ac:dyDescent="0.25">
      <c r="A20" s="146"/>
      <c r="B20" s="99"/>
      <c r="C20" s="138"/>
      <c r="D20" s="99"/>
      <c r="E20" s="122"/>
      <c r="F20" s="127"/>
    </row>
    <row r="21" spans="1:6" s="116" customFormat="1" ht="79.5" hidden="1" customHeight="1" x14ac:dyDescent="0.25">
      <c r="A21" s="146"/>
      <c r="B21" s="99"/>
      <c r="C21" s="138"/>
      <c r="D21" s="99"/>
      <c r="E21" s="135"/>
      <c r="F21" s="99"/>
    </row>
    <row r="22" spans="1:6" s="116" customFormat="1" ht="123.75" hidden="1" customHeight="1" x14ac:dyDescent="0.25">
      <c r="A22" s="146"/>
      <c r="B22" s="99"/>
      <c r="C22" s="138"/>
      <c r="D22" s="103"/>
      <c r="E22" s="135"/>
      <c r="F22" s="127"/>
    </row>
    <row r="23" spans="1:6" s="116" customFormat="1" ht="141" hidden="1" customHeight="1" x14ac:dyDescent="0.25">
      <c r="A23" s="146"/>
      <c r="B23" s="99"/>
      <c r="C23" s="138"/>
      <c r="D23" s="139"/>
      <c r="E23" s="135"/>
      <c r="F23" s="127"/>
    </row>
    <row r="24" spans="1:6" s="116" customFormat="1" ht="79.5" hidden="1" customHeight="1" x14ac:dyDescent="0.25">
      <c r="A24" s="146"/>
      <c r="B24" s="99"/>
      <c r="C24" s="101"/>
      <c r="D24" s="102"/>
      <c r="E24" s="135"/>
      <c r="F24" s="127"/>
    </row>
    <row r="25" spans="1:6" s="116" customFormat="1" ht="102" hidden="1" customHeight="1" x14ac:dyDescent="0.25">
      <c r="A25" s="146"/>
      <c r="B25" s="99"/>
      <c r="C25" s="101"/>
      <c r="D25" s="102"/>
      <c r="E25" s="135"/>
      <c r="F25" s="127"/>
    </row>
    <row r="26" spans="1:6" s="116" customFormat="1" ht="80.25" customHeight="1" x14ac:dyDescent="0.25">
      <c r="A26" s="128">
        <v>10</v>
      </c>
      <c r="B26" s="99" t="s">
        <v>227</v>
      </c>
      <c r="C26" s="104" t="s">
        <v>258</v>
      </c>
      <c r="D26" s="99" t="s">
        <v>161</v>
      </c>
      <c r="E26" s="135">
        <v>-864110.78</v>
      </c>
      <c r="F26" s="127" t="s">
        <v>262</v>
      </c>
    </row>
    <row r="27" spans="1:6" s="116" customFormat="1" ht="123" customHeight="1" x14ac:dyDescent="0.25">
      <c r="A27" s="128">
        <v>11</v>
      </c>
      <c r="B27" s="99" t="s">
        <v>227</v>
      </c>
      <c r="C27" s="104" t="s">
        <v>259</v>
      </c>
      <c r="D27" s="100" t="s">
        <v>197</v>
      </c>
      <c r="E27" s="135">
        <v>6912224</v>
      </c>
      <c r="F27" s="127" t="s">
        <v>260</v>
      </c>
    </row>
    <row r="28" spans="1:6" s="116" customFormat="1" ht="75" customHeight="1" x14ac:dyDescent="0.25">
      <c r="A28" s="128">
        <v>12</v>
      </c>
      <c r="B28" s="99" t="s">
        <v>227</v>
      </c>
      <c r="C28" s="105" t="s">
        <v>261</v>
      </c>
      <c r="D28" s="106" t="s">
        <v>193</v>
      </c>
      <c r="E28" s="135">
        <v>-7270</v>
      </c>
      <c r="F28" s="127" t="s">
        <v>273</v>
      </c>
    </row>
    <row r="29" spans="1:6" s="116" customFormat="1" ht="132.75" customHeight="1" x14ac:dyDescent="0.25">
      <c r="A29" s="128">
        <v>13</v>
      </c>
      <c r="B29" s="99" t="s">
        <v>227</v>
      </c>
      <c r="C29" s="62" t="s">
        <v>230</v>
      </c>
      <c r="D29" s="95" t="s">
        <v>41</v>
      </c>
      <c r="E29" s="135">
        <f>1000000+494000+1755477.36</f>
        <v>3249477.3600000003</v>
      </c>
      <c r="F29" s="140" t="s">
        <v>263</v>
      </c>
    </row>
    <row r="30" spans="1:6" s="116" customFormat="1" ht="27" customHeight="1" x14ac:dyDescent="0.25">
      <c r="A30" s="147" t="s">
        <v>228</v>
      </c>
      <c r="B30" s="141"/>
      <c r="C30" s="141"/>
      <c r="D30" s="141"/>
      <c r="E30" s="142">
        <f>SUM(E17:E29)</f>
        <v>9290320.5800000001</v>
      </c>
      <c r="F30" s="99"/>
    </row>
    <row r="31" spans="1:6" ht="24" customHeight="1" x14ac:dyDescent="0.25">
      <c r="A31" s="173" t="s">
        <v>229</v>
      </c>
      <c r="B31" s="174"/>
      <c r="C31" s="174"/>
      <c r="D31" s="175"/>
      <c r="E31" s="142">
        <f>E16+E30</f>
        <v>12839256.449999999</v>
      </c>
      <c r="F31" s="99"/>
    </row>
  </sheetData>
  <mergeCells count="9">
    <mergeCell ref="A31:D31"/>
    <mergeCell ref="A16:D16"/>
    <mergeCell ref="A1:F4"/>
    <mergeCell ref="A5:A6"/>
    <mergeCell ref="B5:B6"/>
    <mergeCell ref="C5:C6"/>
    <mergeCell ref="D5:D6"/>
    <mergeCell ref="F5:F6"/>
    <mergeCell ref="E5:E6"/>
  </mergeCells>
  <printOptions horizontalCentered="1"/>
  <pageMargins left="0" right="0" top="0.74803149606299213" bottom="0.35433070866141736" header="0" footer="0"/>
  <pageSetup paperSize="9" scale="78" orientation="landscape"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5</vt:i4>
      </vt:variant>
    </vt:vector>
  </HeadingPairs>
  <TitlesOfParts>
    <vt:vector size="13" baseType="lpstr">
      <vt:lpstr>прил1 ист</vt:lpstr>
      <vt:lpstr>прил2 </vt:lpstr>
      <vt:lpstr>прил2 ист</vt:lpstr>
      <vt:lpstr>прил3 дох</vt:lpstr>
      <vt:lpstr>прил4 дох</vt:lpstr>
      <vt:lpstr>прил5 безв</vt:lpstr>
      <vt:lpstr>прил6 безв 2</vt:lpstr>
      <vt:lpstr>список авг</vt:lpstr>
      <vt:lpstr>'прил4 дох'!Заголовки_для_печати</vt:lpstr>
      <vt:lpstr>'прил6 безв 2'!Заголовки_для_печати</vt:lpstr>
      <vt:lpstr>'прил3 дох'!Область_печати</vt:lpstr>
      <vt:lpstr>'прил6 безв 2'!Область_печати</vt:lpstr>
      <vt:lpstr>'список авг'!Область_печати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Людмила Модеева</dc:creator>
  <cp:lastModifiedBy>sss</cp:lastModifiedBy>
  <cp:lastPrinted>2023-09-18T06:27:59Z</cp:lastPrinted>
  <dcterms:created xsi:type="dcterms:W3CDTF">2019-09-10T06:52:50Z</dcterms:created>
  <dcterms:modified xsi:type="dcterms:W3CDTF">2023-09-18T11:17:06Z</dcterms:modified>
</cp:coreProperties>
</file>