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840" windowHeight="12585" activeTab="1"/>
  </bookViews>
  <sheets>
    <sheet name="прил1 ист" sheetId="1" r:id="rId1"/>
    <sheet name="прил2 ист" sheetId="2" r:id="rId2"/>
    <sheet name="прил3 дох" sheetId="3" r:id="rId3"/>
    <sheet name="прил4 дох" sheetId="4" r:id="rId4"/>
    <sheet name="прил5 безв" sheetId="6" r:id="rId5"/>
    <sheet name="прил6 безв" sheetId="7" r:id="rId6"/>
  </sheets>
  <definedNames>
    <definedName name="_xlnm.Print_Titles" localSheetId="3">'прил4 дох'!$17:$18</definedName>
    <definedName name="_xlnm.Print_Titles" localSheetId="5">'прил6 безв'!$11:$13</definedName>
    <definedName name="_xlnm.Print_Area" localSheetId="5">'прил6 безв'!$A$1:$D$41</definedName>
  </definedNames>
  <calcPr calcId="125725"/>
</workbook>
</file>

<file path=xl/calcChain.xml><?xml version="1.0" encoding="utf-8"?>
<calcChain xmlns="http://schemas.openxmlformats.org/spreadsheetml/2006/main">
  <c r="D32" i="4"/>
  <c r="D30"/>
  <c r="D28"/>
  <c r="D27"/>
  <c r="D26" s="1"/>
  <c r="C32"/>
  <c r="C30"/>
  <c r="C28"/>
  <c r="C27"/>
  <c r="C26" s="1"/>
  <c r="C22"/>
  <c r="C21" s="1"/>
  <c r="C35"/>
  <c r="C34" s="1"/>
  <c r="C38"/>
  <c r="C41"/>
  <c r="C40" s="1"/>
  <c r="C43"/>
  <c r="C47"/>
  <c r="C49"/>
  <c r="C51"/>
  <c r="C52"/>
  <c r="C55"/>
  <c r="C56"/>
  <c r="D19" i="7"/>
  <c r="C19"/>
  <c r="C18" i="6"/>
  <c r="C46" i="4" l="1"/>
  <c r="C45" s="1"/>
  <c r="C37"/>
  <c r="C20"/>
  <c r="C28" i="3" l="1"/>
  <c r="C24"/>
  <c r="C23" l="1"/>
  <c r="C26"/>
  <c r="C29" i="7" l="1"/>
  <c r="D29"/>
  <c r="C63" i="3"/>
  <c r="D25" i="7" l="1"/>
  <c r="C21"/>
  <c r="C25"/>
  <c r="D18" l="1"/>
  <c r="D17" s="1"/>
  <c r="D60" i="4" s="1"/>
  <c r="C18" i="7"/>
  <c r="C17" s="1"/>
  <c r="C60" i="4" s="1"/>
  <c r="C17" i="6"/>
  <c r="C16" s="1"/>
  <c r="C72" i="3" s="1"/>
  <c r="C62"/>
  <c r="C68"/>
  <c r="C66"/>
  <c r="C65" s="1"/>
  <c r="C61" l="1"/>
  <c r="C28" i="6" l="1"/>
  <c r="C26" l="1"/>
  <c r="D27" i="7"/>
  <c r="C27"/>
  <c r="C24" i="6"/>
  <c r="C20"/>
  <c r="D21" i="7"/>
  <c r="C30" i="6"/>
  <c r="C39" i="3" l="1"/>
  <c r="C37"/>
  <c r="C34"/>
  <c r="C18"/>
  <c r="D48" i="7"/>
  <c r="D47" s="1"/>
  <c r="D45"/>
  <c r="D44" s="1"/>
  <c r="D43" s="1"/>
  <c r="D40"/>
  <c r="D39" s="1"/>
  <c r="D37"/>
  <c r="D34"/>
  <c r="D32"/>
  <c r="D23"/>
  <c r="D20" s="1"/>
  <c r="D61" i="4" s="1"/>
  <c r="C48" i="7"/>
  <c r="C47" s="1"/>
  <c r="C45"/>
  <c r="C44" s="1"/>
  <c r="C43" s="1"/>
  <c r="C40"/>
  <c r="C39" s="1"/>
  <c r="C37"/>
  <c r="C34"/>
  <c r="C32"/>
  <c r="C23"/>
  <c r="C20" s="1"/>
  <c r="C52" i="6"/>
  <c r="C51" s="1"/>
  <c r="C49"/>
  <c r="C48" s="1"/>
  <c r="C47" s="1"/>
  <c r="C44"/>
  <c r="C41"/>
  <c r="C38"/>
  <c r="C36"/>
  <c r="C22"/>
  <c r="C19" s="1"/>
  <c r="C73" i="3" s="1"/>
  <c r="D22" i="4"/>
  <c r="D21" s="1"/>
  <c r="D35"/>
  <c r="D34" s="1"/>
  <c r="D38"/>
  <c r="D41"/>
  <c r="D43"/>
  <c r="D47"/>
  <c r="D49"/>
  <c r="D52"/>
  <c r="D51" s="1"/>
  <c r="D55"/>
  <c r="D56"/>
  <c r="C61" l="1"/>
  <c r="C43" i="6"/>
  <c r="C40" s="1"/>
  <c r="C75" i="3" s="1"/>
  <c r="C31" i="7"/>
  <c r="C62" i="4" s="1"/>
  <c r="C35" i="6"/>
  <c r="C74" i="3" s="1"/>
  <c r="C17"/>
  <c r="D40" i="4"/>
  <c r="D37" s="1"/>
  <c r="D46"/>
  <c r="D45" s="1"/>
  <c r="D31" i="7"/>
  <c r="D62" i="4" s="1"/>
  <c r="D36" i="7"/>
  <c r="D63" i="4" s="1"/>
  <c r="C36" i="7"/>
  <c r="C16" s="1"/>
  <c r="C31" i="3"/>
  <c r="C30" s="1"/>
  <c r="C22" s="1"/>
  <c r="C36"/>
  <c r="C33" s="1"/>
  <c r="C43"/>
  <c r="C45"/>
  <c r="C48"/>
  <c r="C47" s="1"/>
  <c r="C51"/>
  <c r="C52"/>
  <c r="C56"/>
  <c r="C55" s="1"/>
  <c r="C59"/>
  <c r="C58" s="1"/>
  <c r="C71" l="1"/>
  <c r="C63" i="4"/>
  <c r="C59" s="1"/>
  <c r="D59"/>
  <c r="D20"/>
  <c r="C15" i="7"/>
  <c r="C58" i="4" s="1"/>
  <c r="C15" i="6"/>
  <c r="C14" s="1"/>
  <c r="C70" i="3" s="1"/>
  <c r="C54"/>
  <c r="C42"/>
  <c r="C41" s="1"/>
  <c r="D16" i="7"/>
  <c r="D15" s="1"/>
  <c r="D58" i="4" s="1"/>
  <c r="C25" i="2"/>
  <c r="D25"/>
  <c r="C16" i="3" l="1"/>
  <c r="D64" i="4"/>
  <c r="D24" i="2" s="1"/>
  <c r="D23" s="1"/>
  <c r="D22" s="1"/>
  <c r="D21" s="1"/>
  <c r="C64" i="4"/>
  <c r="C24" i="2" s="1"/>
  <c r="C23" s="1"/>
  <c r="C22" s="1"/>
  <c r="C21" s="1"/>
  <c r="C25" i="1"/>
  <c r="C76" i="3" l="1"/>
  <c r="C24" i="1" s="1"/>
  <c r="C23" s="1"/>
  <c r="C22" s="1"/>
  <c r="C21" s="1"/>
</calcChain>
</file>

<file path=xl/sharedStrings.xml><?xml version="1.0" encoding="utf-8"?>
<sst xmlns="http://schemas.openxmlformats.org/spreadsheetml/2006/main" count="468" uniqueCount="237">
  <si>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</si>
  <si>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</si>
  <si>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средств бюджетов</t>
  </si>
  <si>
    <t>000 01 05 02 00 00 0000 600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</si>
  <si>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</si>
  <si>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</si>
  <si>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средств бюджетов</t>
  </si>
  <si>
    <t>000 01 05 02 00 00 0000 500</t>
  </si>
  <si>
    <t>Изменение остатков средств на счетах по учету средств бюджетов</t>
  </si>
  <si>
    <t>000 01 05 00 00 00 0000 000</t>
  </si>
  <si>
    <t>Источники внутреннего финансирования дефицитов бюджетов</t>
  </si>
  <si>
    <t>000 01 00 00 00 00 0000 000</t>
  </si>
  <si>
    <t>Сумма         (тысяч рублей)</t>
  </si>
  <si>
    <t>Наименование кодов источников внутреннего финансирования дефицита бюджета</t>
  </si>
  <si>
    <t>Код бюджетной классификации источников внутреннего финансирования дефицита бюджета</t>
  </si>
  <si>
    <t xml:space="preserve">Будогощское городское поселение  Киришского муниципального района </t>
  </si>
  <si>
    <t xml:space="preserve">внутреннего финансирования дефицита бюджета муниципального образования </t>
  </si>
  <si>
    <t>ИСТОЧНИКИ</t>
  </si>
  <si>
    <t>Ленинградской области</t>
  </si>
  <si>
    <t>Киришского муниципального района</t>
  </si>
  <si>
    <t>Будогощское городское поселение</t>
  </si>
  <si>
    <t>муниципального образования</t>
  </si>
  <si>
    <t>к решению совета депутатов</t>
  </si>
  <si>
    <t>Приложение 1</t>
  </si>
  <si>
    <t>Сумма                                  (тысяч рублей)</t>
  </si>
  <si>
    <t>Приложение 2</t>
  </si>
  <si>
    <t>ВСЕГО: доходов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</si>
  <si>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</si>
  <si>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</si>
  <si>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</si>
  <si>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</si>
  <si>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</si>
  <si>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</si>
  <si>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</si>
  <si>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000 2 18 60010 13 0000 150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</si>
  <si>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</si>
  <si>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000 2 18 00000 13 0000 150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</si>
  <si>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</si>
  <si>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</si>
  <si>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</si>
  <si>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</si>
  <si>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межбюджетные трансферты, передаваемые бюджетам городских поселений</t>
  </si>
  <si>
    <t>000 2 02 49999 13 0000 150</t>
  </si>
  <si>
    <t>Прочие межбюджетные трансферты, передаваемые бюджетам</t>
  </si>
  <si>
    <t>000 2 02 49999 00 0000 150</t>
  </si>
  <si>
    <t>Иные межбюджетные трансферты</t>
  </si>
  <si>
    <t>000 2 02 40000 00 0000 150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</si>
  <si>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</si>
  <si>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000 2 02 35118 13 0000 150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</si>
  <si>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</si>
  <si>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</si>
  <si>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</si>
  <si>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</si>
  <si>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</si>
  <si>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</si>
  <si>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бюджетной системы Российской Федерации</t>
  </si>
  <si>
    <t>000 2 02 30000 00 0000 150</t>
  </si>
  <si>
    <t>000 2 02 29999 13 0000 150</t>
  </si>
  <si>
    <t>Прочие субсидии</t>
  </si>
  <si>
    <t>000 2 02 29999 00 0000 150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</si>
  <si>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</si>
  <si>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000 2 02 20216 13 0000 150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</si>
  <si>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</si>
  <si>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</si>
  <si>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>Субсидии бюджетам бюджетной системы Российской Федерации (межбюджетные субсидии)</t>
  </si>
  <si>
    <t>000 2 02 20000 00 0000 150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</si>
  <si>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</si>
  <si>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</si>
  <si>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</si>
  <si>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</si>
  <si>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</si>
  <si>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</si>
  <si>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</si>
  <si>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</si>
  <si>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</si>
  <si>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</si>
  <si>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</si>
  <si>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</si>
  <si>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</si>
  <si>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</si>
  <si>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</si>
  <si>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</si>
  <si>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не  разграничена</t>
  </si>
  <si>
    <t>000 1 14 06010 00 0000 430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</si>
  <si>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</si>
  <si>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000 1 14 06000 00 0000 430</t>
  </si>
  <si>
    <t>Доходы от продажи материальных и нематериальных активов</t>
  </si>
  <si>
    <t>000 1 14 00000 00 0000 000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</si>
  <si>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</si>
  <si>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</si>
  <si>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</si>
  <si>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</si>
  <si>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</si>
  <si>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</si>
  <si>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Доходы от сдачи в аренду имущества, составляющего казну городских поселений (за исключением земельных участков)-по прочим договорам от сдачи в аренду имущества </t>
  </si>
  <si>
    <t>000 1 11 05075 13 0002 120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</si>
  <si>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</si>
  <si>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000 1 11 05075 13 0001 120</t>
  </si>
  <si>
    <t>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</si>
  <si>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</si>
  <si>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</si>
  <si>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000 1 11 05070 00 0000 120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</si>
  <si>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</si>
  <si>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</si>
  <si>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000 1 11 05030 00 0000 120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</si>
  <si>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</si>
  <si>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000 1 11 05013 13 0000 120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</si>
  <si>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</si>
  <si>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</si>
  <si>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</si>
  <si>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</si>
  <si>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</si>
  <si>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</si>
  <si>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</si>
  <si>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</si>
  <si>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Земельный налог с физических лиц</t>
  </si>
  <si>
    <t>000 1 06 06040 00 0000 110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</si>
  <si>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</si>
  <si>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</si>
  <si>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организаций</t>
  </si>
  <si>
    <t>000 1 06 06030 00 0000 110</t>
  </si>
  <si>
    <t>Земельный налог</t>
  </si>
  <si>
    <t>000 1 06 06000 00 0000 110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</si>
  <si>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</si>
  <si>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</si>
  <si>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</si>
  <si>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</si>
  <si>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</si>
  <si>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</si>
  <si>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Единый сельскохозяйственный налог</t>
  </si>
  <si>
    <t>000 1 05 03010 01 0000 110</t>
  </si>
  <si>
    <t>000 1 05 03000 01 0000 110</t>
  </si>
  <si>
    <t>Налоги на совокупный доход</t>
  </si>
  <si>
    <t>000 1 05 00000 00 0000 000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</si>
  <si>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</si>
  <si>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</si>
  <si>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</si>
  <si>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</si>
  <si>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</si>
  <si>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</si>
  <si>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</si>
  <si>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</si>
  <si>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</si>
  <si>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</si>
  <si>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</si>
  <si>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 реализуемые на территории Российской Федерации</t>
  </si>
  <si>
    <t>000 1 03 00000 00 0000 000</t>
  </si>
  <si>
    <t>Налог на доходы физических лиц с доходов, полученных физическими лицами  в соответствии со статьей  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</si>
  <si>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</si>
  <si>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</si>
  <si>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</si>
  <si>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</si>
  <si>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</si>
  <si>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</si>
  <si>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</si>
  <si>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</si>
  <si>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</si>
  <si>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</si>
  <si>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</si>
  <si>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Сумма              (тысяч рублей)</t>
  </si>
  <si>
    <t>Источник доходов</t>
  </si>
  <si>
    <t>Код бюджетной классификации</t>
  </si>
  <si>
    <t>Киришского муниципального района Ленинградской области</t>
  </si>
  <si>
    <t xml:space="preserve">муниципального образования Будогощское городское поселение </t>
  </si>
  <si>
    <t>Прогнозируемые поступления доходов в бюджет</t>
  </si>
  <si>
    <t>Приложение 3</t>
  </si>
  <si>
    <t>Сумма                          (тысяч рублей)</t>
  </si>
  <si>
    <t>Приложение 4</t>
  </si>
  <si>
    <t xml:space="preserve">Код бюджетной классификации </t>
  </si>
  <si>
    <t>Приложение 5</t>
  </si>
  <si>
    <t xml:space="preserve"> Будогощское городское поселение</t>
  </si>
  <si>
    <t xml:space="preserve">Код бюджетной </t>
  </si>
  <si>
    <t xml:space="preserve">Сумма </t>
  </si>
  <si>
    <t>классификации</t>
  </si>
  <si>
    <t>(тысяч рублей)</t>
  </si>
  <si>
    <t>Прочие субсидии бюджетам городских поселений 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</si>
  <si>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Иные межбюджетные трансферты </t>
  </si>
  <si>
    <t>000 2 02 49999 13 0102 150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</si>
  <si>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</si>
  <si>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2 02 49999 13 0105 150</t>
  </si>
  <si>
    <t xml:space="preserve">Прочие межбюджетные трансферты, передаваемые бюджетам 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</si>
  <si>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Приложение 6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</si>
  <si>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</si>
  <si>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</si>
  <si>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Прочие субсидии бюджетам городских поселений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</si>
  <si>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Прочие субсидии бюджетам городских поселений на на комплекс мероприятий по борьбе с борщевиком Сосновского</t>
  </si>
  <si>
    <t>000 2 02 49999 13 0105 150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</si>
  <si>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</si>
  <si>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</si>
  <si>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</si>
  <si>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городских поселений на мероприятия по созданию мест (площадок) накопления твердых коммунальных отходов</t>
  </si>
  <si>
    <t>000 2 02 20077 13 0000 150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</si>
  <si>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</si>
  <si>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</si>
  <si>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000 2 02 20077 00 0000 150</t>
  </si>
  <si>
    <t>000 2 02 20299 13 0000 150</t>
  </si>
  <si>
    <t>000 2 02 20299 00 0000 150</t>
  </si>
  <si>
    <t>000 2 02 20302 13 0000 150</t>
  </si>
  <si>
    <t>000 2 02 20302 00 0000 150</t>
  </si>
  <si>
    <t>000 2 02 27576 13 0000 150</t>
  </si>
  <si>
    <t>000 2 02 27576 00 0000 150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</si>
  <si>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</si>
  <si>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</si>
  <si>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</si>
  <si>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</si>
  <si>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</si>
  <si>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000 1 16 07010 13 0000 140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</si>
  <si>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</si>
  <si>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</si>
  <si>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</si>
  <si>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</si>
  <si>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</si>
  <si>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</si>
  <si>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 xml:space="preserve">000 1 16 01000 01 0000 140
</t>
  </si>
  <si>
    <t xml:space="preserve">000 1 16 01050 01 0000 140
</t>
  </si>
  <si>
    <t xml:space="preserve">000 1 16 01051 01 0000 140
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</si>
  <si>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</si>
  <si>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000 2 02 16001 13 0000 150
</t>
  </si>
  <si>
    <t xml:space="preserve">Дотации на выравнивание бюджетной обеспеченности из бюджетов муниципальных районов, городских округов с внутригородским делением
</t>
  </si>
  <si>
    <t xml:space="preserve">000 2 02 16001 00 0000 150
</t>
  </si>
  <si>
    <t>2023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</si>
  <si>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</si>
  <si>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</si>
  <si>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</si>
  <si>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</si>
  <si>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Ленинградской области на 2022 год</t>
  </si>
  <si>
    <t>Ленинградской области на плановый период 2023 и 2024 годов</t>
  </si>
  <si>
    <t xml:space="preserve">2024 год </t>
  </si>
  <si>
    <t>на 2022 год</t>
  </si>
  <si>
    <t>на плановый период 2023 и 2024 годов</t>
  </si>
  <si>
    <t xml:space="preserve">   </t>
  </si>
  <si>
    <t xml:space="preserve"> на плановый период 2023 и 2024 годов</t>
  </si>
  <si>
    <t>2024 год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</si>
  <si>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</si>
  <si>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</si>
  <si>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</si>
  <si>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000 2 02 40014 13 0000 150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</si>
</sst>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0">
    <xf numFmtId="0" fontId="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7" fillId="0" borderId="15">
      <alignment horizontal="left" wrapText="1" indent="2"/>
    </xf>
    <xf numFmtId="49" fontId="17" fillId="0" borderId="13">
      <alignment horizontal="center"/>
    </xf>
  </cellStyleXfs>
  <cellXfs count="161">
    <xf numFmtId="0" fontId="0" fillId="0" borderId="0" xfId="0"/>
    <xf numFmtId="0" fontId="3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9" fillId="0" borderId="0" xfId="0" applyFont="1"/>
    <xf numFmtId="4" fontId="11" fillId="2" borderId="1" xfId="0" applyNumberFormat="1" applyFont="1" applyFill="1" applyBorder="1" applyAlignment="1">
      <alignment horizontal="right" wrapText="1"/>
    </xf>
    <xf numFmtId="0" fontId="2" fillId="2" borderId="1" xfId="13" applyFont="1" applyFill="1" applyBorder="1" applyAlignment="1">
      <alignment horizontal="justify" wrapText="1"/>
    </xf>
    <xf numFmtId="49" fontId="2" fillId="2" borderId="1" xfId="0" applyNumberFormat="1" applyFont="1" applyFill="1" applyBorder="1" applyAlignment="1">
      <alignment wrapText="1"/>
    </xf>
    <xf numFmtId="4" fontId="10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>
      <alignment horizontal="justify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2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2" fontId="0" fillId="0" borderId="0" xfId="0" applyNumberFormat="1"/>
    <xf numFmtId="165" fontId="0" fillId="0" borderId="0" xfId="0" applyNumberFormat="1"/>
    <xf numFmtId="0" fontId="14" fillId="0" borderId="1" xfId="0" applyFont="1" applyBorder="1" applyAlignment="1">
      <alignment horizontal="center"/>
    </xf>
    <xf numFmtId="0" fontId="15" fillId="0" borderId="0" xfId="0" applyFont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justify"/>
    </xf>
    <xf numFmtId="165" fontId="15" fillId="0" borderId="0" xfId="0" applyNumberFormat="1" applyFont="1"/>
    <xf numFmtId="4" fontId="2" fillId="2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4" fontId="10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0" fillId="0" borderId="0" xfId="0" applyNumberFormat="1"/>
    <xf numFmtId="0" fontId="2" fillId="0" borderId="0" xfId="0" applyFont="1" applyAlignment="1">
      <alignment horizontal="right"/>
    </xf>
    <xf numFmtId="4" fontId="11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3" fillId="0" borderId="5" xfId="0" applyFont="1" applyBorder="1" applyAlignment="1">
      <alignment horizontal="center"/>
    </xf>
    <xf numFmtId="4" fontId="11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justify" wrapText="1"/>
    </xf>
    <xf numFmtId="4" fontId="10" fillId="2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/>
    </xf>
    <xf numFmtId="0" fontId="10" fillId="2" borderId="1" xfId="0" applyNumberFormat="1" applyFont="1" applyFill="1" applyBorder="1" applyAlignment="1">
      <alignment horizontal="justify" wrapText="1"/>
    </xf>
    <xf numFmtId="4" fontId="11" fillId="2" borderId="1" xfId="0" applyNumberFormat="1" applyFont="1" applyFill="1" applyBorder="1" applyAlignment="1"/>
    <xf numFmtId="49" fontId="10" fillId="2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/>
    <xf numFmtId="49" fontId="11" fillId="2" borderId="1" xfId="0" applyNumberFormat="1" applyFont="1" applyFill="1" applyBorder="1" applyAlignment="1">
      <alignment wrapText="1"/>
    </xf>
    <xf numFmtId="0" fontId="11" fillId="2" borderId="1" xfId="0" applyFont="1" applyFill="1" applyBorder="1" applyAlignment="1">
      <alignment horizontal="justify" wrapText="1"/>
    </xf>
    <xf numFmtId="0" fontId="11" fillId="2" borderId="1" xfId="13" applyFont="1" applyFill="1" applyBorder="1" applyAlignment="1">
      <alignment horizontal="justify" wrapText="1"/>
    </xf>
    <xf numFmtId="4" fontId="2" fillId="3" borderId="1" xfId="0" applyNumberFormat="1" applyFont="1" applyFill="1" applyBorder="1" applyAlignment="1">
      <alignment horizontal="right"/>
    </xf>
    <xf numFmtId="0" fontId="0" fillId="3" borderId="0" xfId="0" applyFill="1"/>
    <xf numFmtId="0" fontId="18" fillId="0" borderId="1" xfId="28" applyNumberFormat="1" applyFont="1" applyBorder="1" applyAlignment="1" applyProtection="1">
      <alignment horizontal="justify" vertical="top" wrapText="1"/>
    </xf>
    <xf numFmtId="0" fontId="19" fillId="0" borderId="1" xfId="28" applyNumberFormat="1" applyFont="1" applyBorder="1" applyAlignment="1" applyProtection="1">
      <alignment horizontal="justify" vertical="top" wrapText="1"/>
    </xf>
    <xf numFmtId="4" fontId="15" fillId="0" borderId="0" xfId="0" applyNumberFormat="1" applyFont="1"/>
    <xf numFmtId="0" fontId="3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1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/>
    </xf>
    <xf numFmtId="0" fontId="10" fillId="2" borderId="1" xfId="0" applyFont="1" applyFill="1" applyBorder="1" applyAlignment="1">
      <alignment horizontal="justify" vertical="top"/>
    </xf>
    <xf numFmtId="0" fontId="10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top" wrapText="1"/>
    </xf>
    <xf numFmtId="0" fontId="10" fillId="0" borderId="1" xfId="0" applyNumberFormat="1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top"/>
    </xf>
    <xf numFmtId="0" fontId="11" fillId="2" borderId="1" xfId="0" applyNumberFormat="1" applyFont="1" applyFill="1" applyBorder="1" applyAlignment="1">
      <alignment horizontal="justify" vertical="top"/>
    </xf>
    <xf numFmtId="0" fontId="10" fillId="2" borderId="1" xfId="0" applyNumberFormat="1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1" fillId="2" borderId="1" xfId="9" applyFont="1" applyFill="1" applyBorder="1" applyAlignment="1">
      <alignment horizontal="justify" vertical="top"/>
    </xf>
    <xf numFmtId="0" fontId="11" fillId="2" borderId="1" xfId="1" applyFont="1" applyFill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49" fontId="18" fillId="0" borderId="1" xfId="29" applyNumberFormat="1" applyFont="1" applyBorder="1" applyAlignment="1" applyProtection="1">
      <alignment horizontal="left" vertical="top"/>
    </xf>
    <xf numFmtId="49" fontId="19" fillId="0" borderId="1" xfId="29" applyNumberFormat="1" applyFont="1" applyBorder="1" applyAlignment="1" applyProtection="1">
      <alignment horizontal="left" vertical="top"/>
    </xf>
    <xf numFmtId="0" fontId="2" fillId="0" borderId="1" xfId="0" applyFont="1" applyBorder="1" applyAlignment="1">
      <alignment horizontal="left" vertical="top"/>
    </xf>
    <xf numFmtId="0" fontId="10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justify" vertical="top" wrapText="1"/>
    </xf>
    <xf numFmtId="49" fontId="10" fillId="0" borderId="1" xfId="0" applyNumberFormat="1" applyFont="1" applyBorder="1" applyAlignment="1">
      <alignment horizontal="justify" vertical="top"/>
    </xf>
    <xf numFmtId="49" fontId="11" fillId="0" borderId="1" xfId="0" applyNumberFormat="1" applyFont="1" applyBorder="1" applyAlignment="1">
      <alignment horizontal="justify" vertical="top"/>
    </xf>
    <xf numFmtId="0" fontId="11" fillId="0" borderId="1" xfId="0" applyNumberFormat="1" applyFont="1" applyBorder="1" applyAlignment="1">
      <alignment horizontal="justify" vertical="top" wrapText="1"/>
    </xf>
    <xf numFmtId="49" fontId="10" fillId="0" borderId="1" xfId="0" applyNumberFormat="1" applyFont="1" applyBorder="1" applyAlignment="1">
      <alignment horizontal="justify" vertical="top" wrapText="1"/>
    </xf>
    <xf numFmtId="49" fontId="11" fillId="0" borderId="1" xfId="0" applyNumberFormat="1" applyFont="1" applyBorder="1" applyAlignment="1">
      <alignment horizontal="justify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49" fontId="11" fillId="2" borderId="12" xfId="0" applyNumberFormat="1" applyFont="1" applyFill="1" applyBorder="1" applyAlignment="1" applyProtection="1">
      <alignment horizontal="left" vertical="top" wrapText="1"/>
    </xf>
    <xf numFmtId="0" fontId="11" fillId="2" borderId="6" xfId="0" applyFont="1" applyFill="1" applyBorder="1" applyAlignment="1">
      <alignment horizontal="justify" vertical="top" wrapText="1"/>
    </xf>
    <xf numFmtId="49" fontId="10" fillId="2" borderId="13" xfId="0" applyNumberFormat="1" applyFont="1" applyFill="1" applyBorder="1" applyAlignment="1">
      <alignment horizontal="left" vertical="top" wrapText="1"/>
    </xf>
    <xf numFmtId="0" fontId="10" fillId="2" borderId="13" xfId="0" applyNumberFormat="1" applyFont="1" applyFill="1" applyBorder="1" applyAlignment="1">
      <alignment horizontal="justify" vertical="top" wrapText="1"/>
    </xf>
    <xf numFmtId="49" fontId="11" fillId="2" borderId="13" xfId="0" applyNumberFormat="1" applyFont="1" applyFill="1" applyBorder="1" applyAlignment="1">
      <alignment horizontal="left" vertical="top" wrapText="1"/>
    </xf>
    <xf numFmtId="0" fontId="11" fillId="2" borderId="14" xfId="0" applyNumberFormat="1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vertical="top"/>
    </xf>
    <xf numFmtId="0" fontId="2" fillId="3" borderId="4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 wrapText="1"/>
    </xf>
    <xf numFmtId="0" fontId="11" fillId="0" borderId="4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/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3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2" fillId="0" borderId="0" xfId="0" applyFont="1" applyAlignment="1"/>
    <xf numFmtId="0" fontId="3" fillId="0" borderId="9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/>
    </xf>
  </cellXfs>
  <cellStyles count="30">
    <cellStyle name="xl31" xfId="28"/>
    <cellStyle name="xl43" xfId="29"/>
    <cellStyle name="Обычный" xfId="0" builtinId="0"/>
    <cellStyle name="Обычный 2" xfId="1"/>
    <cellStyle name="Обычный 2 2" xfId="2"/>
    <cellStyle name="Обычный 2 4" xfId="3"/>
    <cellStyle name="Обычный 2 4 2" xfId="17"/>
    <cellStyle name="Обычный 2 4 2 2 5 2 2" xfId="4"/>
    <cellStyle name="Обычный 2 4 2 2 5 2 2 2" xfId="16"/>
    <cellStyle name="Обычный 2 4 3" xfId="18"/>
    <cellStyle name="Обычный 2 4 4" xfId="19"/>
    <cellStyle name="Обычный 2 5" xfId="5"/>
    <cellStyle name="Обычный 3" xfId="6"/>
    <cellStyle name="Обычный 3 2" xfId="20"/>
    <cellStyle name="Обычный 3 2 2" xfId="21"/>
    <cellStyle name="Обычный 3 2 3" xfId="22"/>
    <cellStyle name="Обычный 3 3" xfId="23"/>
    <cellStyle name="Обычный 4" xfId="7"/>
    <cellStyle name="Обычный 4 2" xfId="24"/>
    <cellStyle name="Обычный 5" xfId="8"/>
    <cellStyle name="Обычный 5 2" xfId="9"/>
    <cellStyle name="Обычный 6" xfId="25"/>
    <cellStyle name="Обычный 6 2" xfId="14"/>
    <cellStyle name="Обычный 7" xfId="26"/>
    <cellStyle name="Обычный 8" xfId="15"/>
    <cellStyle name="Обычный_администраторы 2 2" xfId="13"/>
    <cellStyle name="Финансовый 2" xfId="10"/>
    <cellStyle name="Финансовый 2 2" xfId="27"/>
    <cellStyle name="Финансовый 3" xfId="11"/>
    <cellStyle name="Финансовый 3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26"/>
  <sheetViews>
    <sheetView topLeftCell="A14" workbookViewId="0">
      <selection activeCell="C26" sqref="C26"/>
    </sheetView>
  </sheetViews>
  <sheetFormatPr defaultRowHeight="15"/>
  <cols>
    <col min="1" max="1" width="28.5703125" customWidth="1"/>
    <col min="2" max="2" width="36.7109375" customWidth="1"/>
    <col min="3" max="3" width="18" customWidth="1"/>
  </cols>
  <sheetData>
    <row r="1" spans="1:3" ht="15.75">
      <c r="A1" s="4"/>
      <c r="B1" s="141" t="s">
        <v>23</v>
      </c>
      <c r="C1" s="141"/>
    </row>
    <row r="2" spans="1:3" ht="15.75">
      <c r="A2" s="4"/>
      <c r="B2" s="141" t="s">
        <v>22</v>
      </c>
      <c r="C2" s="141"/>
    </row>
    <row r="3" spans="1:3" ht="15.75">
      <c r="A3" s="4"/>
      <c r="B3" s="3"/>
      <c r="C3" s="3" t="s">
        <v>21</v>
      </c>
    </row>
    <row r="4" spans="1:3" ht="15.75">
      <c r="A4" s="4"/>
      <c r="B4" s="141" t="s">
        <v>20</v>
      </c>
      <c r="C4" s="141"/>
    </row>
    <row r="5" spans="1:3" ht="15.75">
      <c r="A5" s="4"/>
      <c r="B5" s="141" t="s">
        <v>19</v>
      </c>
      <c r="C5" s="141"/>
    </row>
    <row r="6" spans="1:3" ht="15.75">
      <c r="A6" s="4"/>
      <c r="B6" s="141" t="s">
        <v>18</v>
      </c>
      <c r="C6" s="141"/>
    </row>
    <row r="7" spans="1:3" ht="15.75">
      <c r="A7" s="4"/>
      <c r="B7" s="46"/>
      <c r="C7" s="5"/>
    </row>
    <row r="8" spans="1:3" ht="15.75">
      <c r="A8" s="4"/>
      <c r="B8" s="46"/>
      <c r="C8" s="23"/>
    </row>
    <row r="9" spans="1:3" ht="15.75">
      <c r="A9" s="4"/>
      <c r="B9" s="46"/>
      <c r="C9" s="23"/>
    </row>
    <row r="10" spans="1:3" ht="15.75">
      <c r="A10" s="4"/>
      <c r="B10" s="46"/>
      <c r="C10" s="23"/>
    </row>
    <row r="11" spans="1:3" ht="15.75">
      <c r="A11" s="4"/>
      <c r="B11" s="46"/>
      <c r="C11" s="23"/>
    </row>
    <row r="12" spans="1:3" ht="15.75">
      <c r="A12" s="4"/>
      <c r="B12" s="4"/>
      <c r="C12" s="4"/>
    </row>
    <row r="13" spans="1:3" ht="15.75">
      <c r="A13" s="4"/>
      <c r="B13" s="4"/>
      <c r="C13" s="4"/>
    </row>
    <row r="14" spans="1:3" ht="15.75">
      <c r="A14" s="137" t="s">
        <v>17</v>
      </c>
      <c r="B14" s="138"/>
      <c r="C14" s="138"/>
    </row>
    <row r="15" spans="1:3" ht="15.75">
      <c r="A15" s="139" t="s">
        <v>16</v>
      </c>
      <c r="B15" s="139"/>
      <c r="C15" s="139"/>
    </row>
    <row r="16" spans="1:3" ht="15.75">
      <c r="A16" s="139" t="s">
        <v>15</v>
      </c>
      <c r="B16" s="139"/>
      <c r="C16" s="139"/>
    </row>
    <row r="17" spans="1:3" ht="15.75">
      <c r="A17" s="140" t="s">
        <v>225</v>
      </c>
      <c r="B17" s="140"/>
      <c r="C17" s="140"/>
    </row>
    <row r="18" spans="1:3" ht="15.75">
      <c r="A18" s="4"/>
      <c r="B18" s="4"/>
      <c r="C18" s="4"/>
    </row>
    <row r="19" spans="1:3" ht="15.75">
      <c r="A19" s="4"/>
      <c r="B19" s="4"/>
      <c r="C19" s="3"/>
    </row>
    <row r="20" spans="1:3" ht="65.25" customHeight="1">
      <c r="A20" s="2" t="s">
        <v>14</v>
      </c>
      <c r="B20" s="2" t="s">
        <v>13</v>
      </c>
      <c r="C20" s="2" t="s">
        <v>12</v>
      </c>
    </row>
    <row r="21" spans="1:3" ht="48" customHeight="1">
      <c r="A21" s="68" t="s">
        <v>11</v>
      </c>
      <c r="B21" s="82" t="s">
        <v>10</v>
      </c>
      <c r="C21" s="36">
        <f>SUM(C22)</f>
        <v>437.41000000000349</v>
      </c>
    </row>
    <row r="22" spans="1:3" ht="36" customHeight="1">
      <c r="A22" s="81" t="s">
        <v>9</v>
      </c>
      <c r="B22" s="135" t="s">
        <v>8</v>
      </c>
      <c r="C22" s="37">
        <f>SUM(C25+C23)</f>
        <v>437.41000000000349</v>
      </c>
    </row>
    <row r="23" spans="1:3" ht="33.75" customHeight="1">
      <c r="A23" s="68" t="s">
        <v>7</v>
      </c>
      <c r="B23" s="136" t="s">
        <v>6</v>
      </c>
      <c r="C23" s="36">
        <f>SUM(C24)</f>
        <v>-45345.14</v>
      </c>
    </row>
    <row r="24" spans="1:3" ht="46.5" customHeight="1">
      <c r="A24" s="81" t="s">
        <v>5</v>
      </c>
      <c r="B24" s="135" t="s">
        <v>4</v>
      </c>
      <c r="C24" s="35">
        <f>-'прил3 дох'!C76</f>
        <v>-45345.14</v>
      </c>
    </row>
    <row r="25" spans="1:3" ht="37.5" customHeight="1">
      <c r="A25" s="68" t="s">
        <v>3</v>
      </c>
      <c r="B25" s="82" t="s">
        <v>2</v>
      </c>
      <c r="C25" s="38">
        <f>SUM(C26)</f>
        <v>45782.55</v>
      </c>
    </row>
    <row r="26" spans="1:3" ht="45" customHeight="1">
      <c r="A26" s="81" t="s">
        <v>1</v>
      </c>
      <c r="B26" s="135" t="s">
        <v>0</v>
      </c>
      <c r="C26" s="160">
        <v>45782.55</v>
      </c>
    </row>
  </sheetData>
  <mergeCells count="9">
    <mergeCell ref="A14:C14"/>
    <mergeCell ref="A15:C15"/>
    <mergeCell ref="A16:C16"/>
    <mergeCell ref="A17:C17"/>
    <mergeCell ref="B1:C1"/>
    <mergeCell ref="B2:C2"/>
    <mergeCell ref="B4:C4"/>
    <mergeCell ref="B5:C5"/>
    <mergeCell ref="B6:C6"/>
  </mergeCells>
  <pageMargins left="1.1811023622047245" right="0.39370078740157483" top="0.78740157480314965" bottom="1.181102362204724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26"/>
  <sheetViews>
    <sheetView tabSelected="1" topLeftCell="A13" workbookViewId="0">
      <selection activeCell="H22" sqref="H22"/>
    </sheetView>
  </sheetViews>
  <sheetFormatPr defaultRowHeight="15"/>
  <cols>
    <col min="1" max="1" width="28.5703125" customWidth="1"/>
    <col min="2" max="2" width="36.7109375" customWidth="1"/>
    <col min="3" max="3" width="13.42578125" customWidth="1"/>
    <col min="4" max="4" width="13.140625" customWidth="1"/>
  </cols>
  <sheetData>
    <row r="1" spans="1:4" ht="15.75">
      <c r="A1" s="4"/>
      <c r="B1" s="142" t="s">
        <v>25</v>
      </c>
      <c r="C1" s="142"/>
      <c r="D1" s="143"/>
    </row>
    <row r="2" spans="1:4" ht="15.75">
      <c r="A2" s="4"/>
      <c r="B2" s="142" t="s">
        <v>22</v>
      </c>
      <c r="C2" s="142"/>
      <c r="D2" s="143"/>
    </row>
    <row r="3" spans="1:4" ht="15.75">
      <c r="A3" s="4"/>
      <c r="B3" s="142" t="s">
        <v>21</v>
      </c>
      <c r="C3" s="143"/>
      <c r="D3" s="143"/>
    </row>
    <row r="4" spans="1:4" ht="15.75">
      <c r="A4" s="4"/>
      <c r="B4" s="142" t="s">
        <v>20</v>
      </c>
      <c r="C4" s="142"/>
      <c r="D4" s="143"/>
    </row>
    <row r="5" spans="1:4" ht="15.75">
      <c r="A5" s="4"/>
      <c r="B5" s="142" t="s">
        <v>19</v>
      </c>
      <c r="C5" s="142"/>
      <c r="D5" s="143"/>
    </row>
    <row r="6" spans="1:4" ht="15.75">
      <c r="A6" s="4"/>
      <c r="B6" s="142" t="s">
        <v>18</v>
      </c>
      <c r="C6" s="142"/>
      <c r="D6" s="143"/>
    </row>
    <row r="7" spans="1:4" ht="15.75">
      <c r="A7" s="4"/>
      <c r="B7" s="141"/>
      <c r="C7" s="141"/>
      <c r="D7" s="143"/>
    </row>
    <row r="8" spans="1:4" ht="15.75">
      <c r="A8" s="4"/>
      <c r="B8" s="141"/>
      <c r="C8" s="141"/>
      <c r="D8" s="143"/>
    </row>
    <row r="9" spans="1:4" ht="15.75">
      <c r="A9" s="4"/>
      <c r="B9" s="141"/>
      <c r="C9" s="141"/>
      <c r="D9" s="141"/>
    </row>
    <row r="10" spans="1:4" ht="15.75">
      <c r="A10" s="4"/>
      <c r="B10" s="46"/>
      <c r="C10" s="46"/>
      <c r="D10" s="46"/>
    </row>
    <row r="11" spans="1:4" ht="15.75">
      <c r="A11" s="4"/>
      <c r="B11" s="46"/>
      <c r="C11" s="46"/>
      <c r="D11" s="46"/>
    </row>
    <row r="12" spans="1:4" ht="15.75">
      <c r="A12" s="4"/>
      <c r="B12" s="4"/>
      <c r="C12" s="4"/>
    </row>
    <row r="13" spans="1:4" ht="15.75">
      <c r="A13" s="4"/>
      <c r="B13" s="4"/>
      <c r="C13" s="4"/>
    </row>
    <row r="14" spans="1:4" ht="15.75">
      <c r="A14" s="137" t="s">
        <v>17</v>
      </c>
      <c r="B14" s="138"/>
      <c r="C14" s="138"/>
      <c r="D14" s="143"/>
    </row>
    <row r="15" spans="1:4" ht="15.75">
      <c r="A15" s="139" t="s">
        <v>16</v>
      </c>
      <c r="B15" s="139"/>
      <c r="C15" s="139"/>
      <c r="D15" s="143"/>
    </row>
    <row r="16" spans="1:4" ht="15.75">
      <c r="A16" s="139" t="s">
        <v>15</v>
      </c>
      <c r="B16" s="139"/>
      <c r="C16" s="139"/>
      <c r="D16" s="143"/>
    </row>
    <row r="17" spans="1:4" ht="15.75">
      <c r="A17" s="140" t="s">
        <v>226</v>
      </c>
      <c r="B17" s="140"/>
      <c r="C17" s="140"/>
      <c r="D17" s="143"/>
    </row>
    <row r="18" spans="1:4" ht="15.75">
      <c r="A18" s="4"/>
      <c r="B18" s="4"/>
      <c r="C18" s="4"/>
    </row>
    <row r="19" spans="1:4" ht="33.75" customHeight="1">
      <c r="A19" s="144" t="s">
        <v>14</v>
      </c>
      <c r="B19" s="144" t="s">
        <v>13</v>
      </c>
      <c r="C19" s="146" t="s">
        <v>24</v>
      </c>
      <c r="D19" s="147"/>
    </row>
    <row r="20" spans="1:4" ht="49.5" customHeight="1">
      <c r="A20" s="145"/>
      <c r="B20" s="145"/>
      <c r="C20" s="9" t="s">
        <v>220</v>
      </c>
      <c r="D20" s="8" t="s">
        <v>227</v>
      </c>
    </row>
    <row r="21" spans="1:4" ht="48" customHeight="1">
      <c r="A21" s="68" t="s">
        <v>11</v>
      </c>
      <c r="B21" s="82" t="s">
        <v>10</v>
      </c>
      <c r="C21" s="36">
        <f>SUM(C22)</f>
        <v>1258.3499999999985</v>
      </c>
      <c r="D21" s="36">
        <f>SUM(D22)</f>
        <v>1176.6699999999983</v>
      </c>
    </row>
    <row r="22" spans="1:4" ht="36" customHeight="1">
      <c r="A22" s="81" t="s">
        <v>9</v>
      </c>
      <c r="B22" s="135" t="s">
        <v>8</v>
      </c>
      <c r="C22" s="37">
        <f>SUM(C25+C23)</f>
        <v>1258.3499999999985</v>
      </c>
      <c r="D22" s="37">
        <f>SUM(D25+D23)</f>
        <v>1176.6699999999983</v>
      </c>
    </row>
    <row r="23" spans="1:4" ht="33.75" customHeight="1">
      <c r="A23" s="68" t="s">
        <v>7</v>
      </c>
      <c r="B23" s="136" t="s">
        <v>6</v>
      </c>
      <c r="C23" s="36">
        <f>SUM(C24)</f>
        <v>-48207.770000000004</v>
      </c>
      <c r="D23" s="36">
        <f>SUM(D24)</f>
        <v>-47757.4</v>
      </c>
    </row>
    <row r="24" spans="1:4" ht="46.5" customHeight="1">
      <c r="A24" s="81" t="s">
        <v>5</v>
      </c>
      <c r="B24" s="135" t="s">
        <v>4</v>
      </c>
      <c r="C24" s="37">
        <f>-'прил4 дох'!C64</f>
        <v>-48207.770000000004</v>
      </c>
      <c r="D24" s="37">
        <f>-'прил4 дох'!D64</f>
        <v>-47757.4</v>
      </c>
    </row>
    <row r="25" spans="1:4" ht="37.5" customHeight="1">
      <c r="A25" s="68" t="s">
        <v>3</v>
      </c>
      <c r="B25" s="82" t="s">
        <v>2</v>
      </c>
      <c r="C25" s="38">
        <f>SUM(C26)</f>
        <v>49466.12</v>
      </c>
      <c r="D25" s="38">
        <f>SUM(D26)</f>
        <v>48934.07</v>
      </c>
    </row>
    <row r="26" spans="1:4" ht="45" customHeight="1">
      <c r="A26" s="81" t="s">
        <v>1</v>
      </c>
      <c r="B26" s="135" t="s">
        <v>0</v>
      </c>
      <c r="C26" s="160">
        <v>49466.12</v>
      </c>
      <c r="D26" s="160">
        <v>48934.07</v>
      </c>
    </row>
  </sheetData>
  <mergeCells count="16">
    <mergeCell ref="A19:A20"/>
    <mergeCell ref="B19:B20"/>
    <mergeCell ref="C19:D19"/>
    <mergeCell ref="B7:D7"/>
    <mergeCell ref="B8:D8"/>
    <mergeCell ref="A15:D15"/>
    <mergeCell ref="A16:D16"/>
    <mergeCell ref="A17:D17"/>
    <mergeCell ref="A14:D14"/>
    <mergeCell ref="B9:D9"/>
    <mergeCell ref="B6:D6"/>
    <mergeCell ref="B1:D1"/>
    <mergeCell ref="B2:D2"/>
    <mergeCell ref="B3:D3"/>
    <mergeCell ref="B4:D4"/>
    <mergeCell ref="B5:D5"/>
  </mergeCells>
  <pageMargins left="1.1811023622047245" right="0.39370078740157483" top="0.78740157480314965" bottom="1.1811023622047245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76"/>
  <sheetViews>
    <sheetView topLeftCell="A52" zoomScaleNormal="100" zoomScaleSheetLayoutView="50" workbookViewId="0">
      <selection activeCell="B19" sqref="B19"/>
    </sheetView>
  </sheetViews>
  <sheetFormatPr defaultRowHeight="15"/>
  <cols>
    <col min="1" max="1" width="29.42578125" customWidth="1"/>
    <col min="2" max="2" width="48.5703125" style="49" customWidth="1"/>
    <col min="3" max="3" width="17.85546875" style="10" customWidth="1"/>
    <col min="4" max="4" width="9.140625" customWidth="1"/>
    <col min="5" max="5" width="12.5703125" customWidth="1"/>
  </cols>
  <sheetData>
    <row r="1" spans="1:3" ht="15.75">
      <c r="A1" s="4"/>
      <c r="B1" s="141" t="s">
        <v>165</v>
      </c>
      <c r="C1" s="141"/>
    </row>
    <row r="2" spans="1:3" ht="15.75">
      <c r="A2" s="4"/>
      <c r="B2" s="141" t="s">
        <v>22</v>
      </c>
      <c r="C2" s="141"/>
    </row>
    <row r="3" spans="1:3" ht="15.75">
      <c r="A3" s="4"/>
      <c r="B3" s="48"/>
      <c r="C3" s="6" t="s">
        <v>21</v>
      </c>
    </row>
    <row r="4" spans="1:3" ht="15.75">
      <c r="A4" s="4"/>
      <c r="B4" s="141" t="s">
        <v>20</v>
      </c>
      <c r="C4" s="141"/>
    </row>
    <row r="5" spans="1:3" ht="15.75">
      <c r="A5" s="4"/>
      <c r="B5" s="141" t="s">
        <v>19</v>
      </c>
      <c r="C5" s="141"/>
    </row>
    <row r="6" spans="1:3" ht="15.75">
      <c r="A6" s="4"/>
      <c r="B6" s="141" t="s">
        <v>18</v>
      </c>
      <c r="C6" s="141"/>
    </row>
    <row r="7" spans="1:3" ht="15.75">
      <c r="A7" s="4"/>
      <c r="B7" s="48"/>
      <c r="C7" s="5"/>
    </row>
    <row r="8" spans="1:3" ht="15.75">
      <c r="A8" s="4"/>
      <c r="B8" s="5"/>
      <c r="C8" s="5"/>
    </row>
    <row r="9" spans="1:3" ht="15.75">
      <c r="A9" s="137" t="s">
        <v>164</v>
      </c>
      <c r="B9" s="137"/>
      <c r="C9" s="137"/>
    </row>
    <row r="10" spans="1:3" ht="15.75">
      <c r="A10" s="137" t="s">
        <v>163</v>
      </c>
      <c r="B10" s="137"/>
      <c r="C10" s="137"/>
    </row>
    <row r="11" spans="1:3" ht="15.75">
      <c r="A11" s="137" t="s">
        <v>162</v>
      </c>
      <c r="B11" s="137"/>
      <c r="C11" s="137"/>
    </row>
    <row r="12" spans="1:3" ht="15.75">
      <c r="A12" s="137" t="s">
        <v>228</v>
      </c>
      <c r="B12" s="137"/>
      <c r="C12" s="137"/>
    </row>
    <row r="13" spans="1:3" ht="15.75">
      <c r="A13" s="4"/>
      <c r="B13" s="50"/>
      <c r="C13" s="4"/>
    </row>
    <row r="14" spans="1:3" ht="31.5">
      <c r="A14" s="22" t="s">
        <v>161</v>
      </c>
      <c r="B14" s="51" t="s">
        <v>160</v>
      </c>
      <c r="C14" s="21" t="s">
        <v>159</v>
      </c>
    </row>
    <row r="15" spans="1:3" ht="15.75">
      <c r="A15" s="20">
        <v>1</v>
      </c>
      <c r="B15" s="20">
        <v>2</v>
      </c>
      <c r="C15" s="20">
        <v>3</v>
      </c>
    </row>
    <row r="16" spans="1:3" ht="31.5">
      <c r="A16" s="68" t="s">
        <v>158</v>
      </c>
      <c r="B16" s="111" t="s">
        <v>157</v>
      </c>
      <c r="C16" s="36">
        <f>C17+C22+C30+C33+C41+C54+C61</f>
        <v>18987.239999999998</v>
      </c>
    </row>
    <row r="17" spans="1:6" ht="15.75">
      <c r="A17" s="68" t="s">
        <v>156</v>
      </c>
      <c r="B17" s="111" t="s">
        <v>155</v>
      </c>
      <c r="C17" s="36">
        <f>SUM(C18)</f>
        <v>5445.37</v>
      </c>
    </row>
    <row r="18" spans="1:6" ht="15.75">
      <c r="A18" s="68" t="s">
        <v>154</v>
      </c>
      <c r="B18" s="111" t="s">
        <v>153</v>
      </c>
      <c r="C18" s="36">
        <f>C19+C20+C21</f>
        <v>5445.37</v>
      </c>
    </row>
    <row r="19" spans="1:6" ht="99" customHeight="1">
      <c r="A19" s="81" t="s">
        <v>152</v>
      </c>
      <c r="B19" s="97" t="s">
        <v>151</v>
      </c>
      <c r="C19" s="37">
        <v>5358.07</v>
      </c>
      <c r="E19" s="29"/>
      <c r="F19" s="29"/>
    </row>
    <row r="20" spans="1:6" ht="148.5" customHeight="1">
      <c r="A20" s="81" t="s">
        <v>150</v>
      </c>
      <c r="B20" s="97" t="s">
        <v>149</v>
      </c>
      <c r="C20" s="37">
        <v>17.3</v>
      </c>
      <c r="E20" s="29"/>
      <c r="F20" s="29"/>
    </row>
    <row r="21" spans="1:6" ht="63">
      <c r="A21" s="81" t="s">
        <v>148</v>
      </c>
      <c r="B21" s="97" t="s">
        <v>147</v>
      </c>
      <c r="C21" s="37">
        <v>70</v>
      </c>
      <c r="E21" s="29"/>
      <c r="F21" s="29"/>
    </row>
    <row r="22" spans="1:6" ht="47.25">
      <c r="A22" s="68" t="s">
        <v>146</v>
      </c>
      <c r="B22" s="112" t="s">
        <v>145</v>
      </c>
      <c r="C22" s="36">
        <f>C23</f>
        <v>4720</v>
      </c>
    </row>
    <row r="23" spans="1:6" ht="47.25">
      <c r="A23" s="68" t="s">
        <v>144</v>
      </c>
      <c r="B23" s="112" t="s">
        <v>143</v>
      </c>
      <c r="C23" s="36">
        <f>C24+C26+C28</f>
        <v>4720</v>
      </c>
    </row>
    <row r="24" spans="1:6" ht="98.25" customHeight="1">
      <c r="A24" s="98" t="s">
        <v>142</v>
      </c>
      <c r="B24" s="112" t="s">
        <v>141</v>
      </c>
      <c r="C24" s="36">
        <f>C25</f>
        <v>2000</v>
      </c>
      <c r="E24" s="28"/>
    </row>
    <row r="25" spans="1:6" ht="164.25" customHeight="1">
      <c r="A25" s="109" t="s">
        <v>140</v>
      </c>
      <c r="B25" s="113" t="s">
        <v>221</v>
      </c>
      <c r="C25" s="37">
        <v>2000</v>
      </c>
      <c r="E25" s="28"/>
    </row>
    <row r="26" spans="1:6" ht="126" customHeight="1">
      <c r="A26" s="98" t="s">
        <v>139</v>
      </c>
      <c r="B26" s="112" t="s">
        <v>138</v>
      </c>
      <c r="C26" s="36">
        <f>C27</f>
        <v>15</v>
      </c>
      <c r="E26" s="28"/>
    </row>
    <row r="27" spans="1:6" ht="177.75" customHeight="1">
      <c r="A27" s="109" t="s">
        <v>137</v>
      </c>
      <c r="B27" s="113" t="s">
        <v>223</v>
      </c>
      <c r="C27" s="37">
        <v>15</v>
      </c>
    </row>
    <row r="28" spans="1:6" ht="114.75" customHeight="1">
      <c r="A28" s="98" t="s">
        <v>136</v>
      </c>
      <c r="B28" s="112" t="s">
        <v>135</v>
      </c>
      <c r="C28" s="36">
        <f>C29</f>
        <v>2705</v>
      </c>
    </row>
    <row r="29" spans="1:6" ht="157.5">
      <c r="A29" s="109" t="s">
        <v>134</v>
      </c>
      <c r="B29" s="113" t="s">
        <v>222</v>
      </c>
      <c r="C29" s="37">
        <v>2705</v>
      </c>
    </row>
    <row r="30" spans="1:6" ht="15.75">
      <c r="A30" s="68" t="s">
        <v>133</v>
      </c>
      <c r="B30" s="111" t="s">
        <v>132</v>
      </c>
      <c r="C30" s="36">
        <f>SUM(C31)</f>
        <v>13.49</v>
      </c>
    </row>
    <row r="31" spans="1:6" ht="15.75">
      <c r="A31" s="68" t="s">
        <v>131</v>
      </c>
      <c r="B31" s="111" t="s">
        <v>129</v>
      </c>
      <c r="C31" s="36">
        <f>C32</f>
        <v>13.49</v>
      </c>
    </row>
    <row r="32" spans="1:6" ht="15.75">
      <c r="A32" s="81" t="s">
        <v>130</v>
      </c>
      <c r="B32" s="114" t="s">
        <v>129</v>
      </c>
      <c r="C32" s="37">
        <v>13.49</v>
      </c>
    </row>
    <row r="33" spans="1:7" ht="15.75">
      <c r="A33" s="68" t="s">
        <v>128</v>
      </c>
      <c r="B33" s="112" t="s">
        <v>127</v>
      </c>
      <c r="C33" s="36">
        <f>C34+C36</f>
        <v>4082.2799999999997</v>
      </c>
    </row>
    <row r="34" spans="1:7" ht="15.75">
      <c r="A34" s="68" t="s">
        <v>126</v>
      </c>
      <c r="B34" s="112" t="s">
        <v>125</v>
      </c>
      <c r="C34" s="36">
        <f>SUM(C35)</f>
        <v>387.97</v>
      </c>
    </row>
    <row r="35" spans="1:7" ht="62.25" customHeight="1">
      <c r="A35" s="81" t="s">
        <v>124</v>
      </c>
      <c r="B35" s="97" t="s">
        <v>123</v>
      </c>
      <c r="C35" s="37">
        <v>387.97</v>
      </c>
    </row>
    <row r="36" spans="1:7" ht="15.75">
      <c r="A36" s="68" t="s">
        <v>122</v>
      </c>
      <c r="B36" s="112" t="s">
        <v>121</v>
      </c>
      <c r="C36" s="36">
        <f>C37+C39</f>
        <v>3694.31</v>
      </c>
    </row>
    <row r="37" spans="1:7" ht="15.75">
      <c r="A37" s="81" t="s">
        <v>120</v>
      </c>
      <c r="B37" s="112" t="s">
        <v>119</v>
      </c>
      <c r="C37" s="36">
        <f>C38</f>
        <v>1352.9</v>
      </c>
    </row>
    <row r="38" spans="1:7" ht="47.25">
      <c r="A38" s="81" t="s">
        <v>118</v>
      </c>
      <c r="B38" s="97" t="s">
        <v>117</v>
      </c>
      <c r="C38" s="37">
        <v>1352.9</v>
      </c>
    </row>
    <row r="39" spans="1:7" ht="15.75">
      <c r="A39" s="68" t="s">
        <v>116</v>
      </c>
      <c r="B39" s="112" t="s">
        <v>115</v>
      </c>
      <c r="C39" s="36">
        <f>C40</f>
        <v>2341.41</v>
      </c>
    </row>
    <row r="40" spans="1:7" ht="51.75" customHeight="1">
      <c r="A40" s="81" t="s">
        <v>114</v>
      </c>
      <c r="B40" s="97" t="s">
        <v>113</v>
      </c>
      <c r="C40" s="37">
        <v>2341.41</v>
      </c>
    </row>
    <row r="41" spans="1:7" ht="47.25">
      <c r="A41" s="68" t="s">
        <v>112</v>
      </c>
      <c r="B41" s="112" t="s">
        <v>111</v>
      </c>
      <c r="C41" s="36">
        <f>SUM(C42+C51)</f>
        <v>4726.1000000000004</v>
      </c>
    </row>
    <row r="42" spans="1:7" ht="141.75">
      <c r="A42" s="68" t="s">
        <v>110</v>
      </c>
      <c r="B42" s="112" t="s">
        <v>109</v>
      </c>
      <c r="C42" s="36">
        <f>C43+C45+C47</f>
        <v>4072.1000000000004</v>
      </c>
    </row>
    <row r="43" spans="1:7" ht="94.5">
      <c r="A43" s="100" t="s">
        <v>108</v>
      </c>
      <c r="B43" s="84" t="s">
        <v>107</v>
      </c>
      <c r="C43" s="36">
        <f>C44</f>
        <v>2248.5100000000002</v>
      </c>
      <c r="G43" s="45"/>
    </row>
    <row r="44" spans="1:7" ht="110.25" customHeight="1">
      <c r="A44" s="81" t="s">
        <v>106</v>
      </c>
      <c r="B44" s="113" t="s">
        <v>105</v>
      </c>
      <c r="C44" s="35">
        <v>2248.5100000000002</v>
      </c>
    </row>
    <row r="45" spans="1:7" ht="126">
      <c r="A45" s="68" t="s">
        <v>104</v>
      </c>
      <c r="B45" s="84" t="s">
        <v>224</v>
      </c>
      <c r="C45" s="36">
        <f>SUM(C46:C46)</f>
        <v>38.840000000000003</v>
      </c>
    </row>
    <row r="46" spans="1:7" ht="94.5">
      <c r="A46" s="81" t="s">
        <v>103</v>
      </c>
      <c r="B46" s="97" t="s">
        <v>102</v>
      </c>
      <c r="C46" s="35">
        <v>38.840000000000003</v>
      </c>
    </row>
    <row r="47" spans="1:7" ht="63">
      <c r="A47" s="68" t="s">
        <v>101</v>
      </c>
      <c r="B47" s="115" t="s">
        <v>100</v>
      </c>
      <c r="C47" s="36">
        <f>C48</f>
        <v>1784.75</v>
      </c>
    </row>
    <row r="48" spans="1:7" ht="47.25">
      <c r="A48" s="68" t="s">
        <v>99</v>
      </c>
      <c r="B48" s="115" t="s">
        <v>98</v>
      </c>
      <c r="C48" s="36">
        <f>C49+C50</f>
        <v>1784.75</v>
      </c>
    </row>
    <row r="49" spans="1:4" ht="94.5">
      <c r="A49" s="116" t="s">
        <v>97</v>
      </c>
      <c r="B49" s="117" t="s">
        <v>96</v>
      </c>
      <c r="C49" s="37">
        <v>1745</v>
      </c>
    </row>
    <row r="50" spans="1:4" ht="63">
      <c r="A50" s="116" t="s">
        <v>95</v>
      </c>
      <c r="B50" s="117" t="s">
        <v>94</v>
      </c>
      <c r="C50" s="35">
        <v>39.75</v>
      </c>
    </row>
    <row r="51" spans="1:4" ht="126">
      <c r="A51" s="68" t="s">
        <v>93</v>
      </c>
      <c r="B51" s="112" t="s">
        <v>92</v>
      </c>
      <c r="C51" s="36">
        <f>C53</f>
        <v>654</v>
      </c>
    </row>
    <row r="52" spans="1:4" ht="126">
      <c r="A52" s="100" t="s">
        <v>91</v>
      </c>
      <c r="B52" s="84" t="s">
        <v>90</v>
      </c>
      <c r="C52" s="36">
        <f>C53</f>
        <v>654</v>
      </c>
    </row>
    <row r="53" spans="1:4" ht="109.5" customHeight="1">
      <c r="A53" s="81" t="s">
        <v>89</v>
      </c>
      <c r="B53" s="97" t="s">
        <v>88</v>
      </c>
      <c r="C53" s="35">
        <v>654</v>
      </c>
      <c r="D53" s="10"/>
    </row>
    <row r="54" spans="1:4" ht="31.5" hidden="1">
      <c r="A54" s="118" t="s">
        <v>87</v>
      </c>
      <c r="B54" s="93" t="s">
        <v>86</v>
      </c>
      <c r="C54" s="42">
        <f>C55+C58</f>
        <v>0</v>
      </c>
    </row>
    <row r="55" spans="1:4" ht="47.25" hidden="1">
      <c r="A55" s="118" t="s">
        <v>85</v>
      </c>
      <c r="B55" s="93" t="s">
        <v>84</v>
      </c>
      <c r="C55" s="42">
        <f>C56</f>
        <v>0</v>
      </c>
    </row>
    <row r="56" spans="1:4" ht="47.25" hidden="1">
      <c r="A56" s="119" t="s">
        <v>83</v>
      </c>
      <c r="B56" s="96" t="s">
        <v>82</v>
      </c>
      <c r="C56" s="43">
        <f>C57</f>
        <v>0</v>
      </c>
    </row>
    <row r="57" spans="1:4" ht="63" hidden="1">
      <c r="A57" s="119" t="s">
        <v>81</v>
      </c>
      <c r="B57" s="96" t="s">
        <v>80</v>
      </c>
      <c r="C57" s="43"/>
    </row>
    <row r="58" spans="1:4" ht="110.25" hidden="1">
      <c r="A58" s="118" t="s">
        <v>79</v>
      </c>
      <c r="B58" s="93" t="s">
        <v>78</v>
      </c>
      <c r="C58" s="42">
        <f>C59</f>
        <v>0</v>
      </c>
    </row>
    <row r="59" spans="1:4" ht="110.25" hidden="1">
      <c r="A59" s="119" t="s">
        <v>77</v>
      </c>
      <c r="B59" s="96" t="s">
        <v>76</v>
      </c>
      <c r="C59" s="43">
        <f>C60</f>
        <v>0</v>
      </c>
    </row>
    <row r="60" spans="1:4" ht="126" hidden="1">
      <c r="A60" s="119" t="s">
        <v>75</v>
      </c>
      <c r="B60" s="120" t="s">
        <v>74</v>
      </c>
      <c r="C60" s="43"/>
    </row>
    <row r="61" spans="1:4" ht="15.75" hidden="1">
      <c r="A61" s="118" t="s">
        <v>73</v>
      </c>
      <c r="B61" s="93" t="s">
        <v>72</v>
      </c>
      <c r="C61" s="42">
        <f>+C65+C68+C62</f>
        <v>0</v>
      </c>
    </row>
    <row r="62" spans="1:4" ht="63" hidden="1">
      <c r="A62" s="121" t="s">
        <v>213</v>
      </c>
      <c r="B62" s="93" t="s">
        <v>210</v>
      </c>
      <c r="C62" s="42">
        <f>C63</f>
        <v>0</v>
      </c>
    </row>
    <row r="63" spans="1:4" ht="78.75" hidden="1">
      <c r="A63" s="122" t="s">
        <v>214</v>
      </c>
      <c r="B63" s="96" t="s">
        <v>211</v>
      </c>
      <c r="C63" s="43">
        <f>C64</f>
        <v>0</v>
      </c>
    </row>
    <row r="64" spans="1:4" ht="149.25" hidden="1" customHeight="1">
      <c r="A64" s="122" t="s">
        <v>215</v>
      </c>
      <c r="B64" s="120" t="s">
        <v>212</v>
      </c>
      <c r="C64" s="43"/>
    </row>
    <row r="65" spans="1:3" ht="173.25" hidden="1">
      <c r="A65" s="123" t="s">
        <v>202</v>
      </c>
      <c r="B65" s="92" t="s">
        <v>203</v>
      </c>
      <c r="C65" s="42">
        <f>C66</f>
        <v>0</v>
      </c>
    </row>
    <row r="66" spans="1:3" ht="78.75" hidden="1">
      <c r="A66" s="124" t="s">
        <v>204</v>
      </c>
      <c r="B66" s="86" t="s">
        <v>205</v>
      </c>
      <c r="C66" s="42">
        <f>C67</f>
        <v>0</v>
      </c>
    </row>
    <row r="67" spans="1:3" ht="110.25" hidden="1">
      <c r="A67" s="125" t="s">
        <v>206</v>
      </c>
      <c r="B67" s="126" t="s">
        <v>182</v>
      </c>
      <c r="C67" s="43"/>
    </row>
    <row r="68" spans="1:3" ht="126" hidden="1">
      <c r="A68" s="127" t="s">
        <v>207</v>
      </c>
      <c r="B68" s="128" t="s">
        <v>208</v>
      </c>
      <c r="C68" s="42">
        <f>C69</f>
        <v>0</v>
      </c>
    </row>
    <row r="69" spans="1:3" ht="94.5" hidden="1">
      <c r="A69" s="129" t="s">
        <v>209</v>
      </c>
      <c r="B69" s="130" t="s">
        <v>183</v>
      </c>
      <c r="C69" s="43"/>
    </row>
    <row r="70" spans="1:3" ht="15.75">
      <c r="A70" s="68" t="s">
        <v>71</v>
      </c>
      <c r="B70" s="111" t="s">
        <v>70</v>
      </c>
      <c r="C70" s="36">
        <f>'прил5 безв'!C14</f>
        <v>26357.899999999998</v>
      </c>
    </row>
    <row r="71" spans="1:3" ht="47.25">
      <c r="A71" s="69" t="s">
        <v>69</v>
      </c>
      <c r="B71" s="84" t="s">
        <v>68</v>
      </c>
      <c r="C71" s="36">
        <f>C72+C73+C74+C75</f>
        <v>26357.899999999998</v>
      </c>
    </row>
    <row r="72" spans="1:3" ht="31.5">
      <c r="A72" s="116" t="s">
        <v>67</v>
      </c>
      <c r="B72" s="85" t="s">
        <v>66</v>
      </c>
      <c r="C72" s="37">
        <f>'прил5 безв'!C16</f>
        <v>22574.6</v>
      </c>
    </row>
    <row r="73" spans="1:3" s="64" customFormat="1" ht="47.25" hidden="1">
      <c r="A73" s="131" t="s">
        <v>65</v>
      </c>
      <c r="B73" s="132" t="s">
        <v>64</v>
      </c>
      <c r="C73" s="63">
        <f>'прил5 безв'!C19</f>
        <v>0</v>
      </c>
    </row>
    <row r="74" spans="1:3" s="64" customFormat="1" ht="31.5" hidden="1">
      <c r="A74" s="131" t="s">
        <v>56</v>
      </c>
      <c r="B74" s="133" t="s">
        <v>55</v>
      </c>
      <c r="C74" s="63">
        <f>'прил5 безв'!C35</f>
        <v>0</v>
      </c>
    </row>
    <row r="75" spans="1:3" ht="20.25" customHeight="1">
      <c r="A75" s="116" t="s">
        <v>46</v>
      </c>
      <c r="B75" s="97" t="s">
        <v>45</v>
      </c>
      <c r="C75" s="37">
        <f>'прил5 безв'!C40</f>
        <v>3783.3</v>
      </c>
    </row>
    <row r="76" spans="1:3" ht="15.75">
      <c r="A76" s="116"/>
      <c r="B76" s="68" t="s">
        <v>26</v>
      </c>
      <c r="C76" s="36">
        <f>SUM(C16+C70)</f>
        <v>45345.14</v>
      </c>
    </row>
  </sheetData>
  <mergeCells count="9">
    <mergeCell ref="A9:C9"/>
    <mergeCell ref="A10:C10"/>
    <mergeCell ref="A11:C11"/>
    <mergeCell ref="A12:C12"/>
    <mergeCell ref="B1:C1"/>
    <mergeCell ref="B2:C2"/>
    <mergeCell ref="B4:C4"/>
    <mergeCell ref="B5:C5"/>
    <mergeCell ref="B6:C6"/>
  </mergeCells>
  <printOptions horizontalCentered="1"/>
  <pageMargins left="0.70866141732283472" right="0.39370078740157483" top="0.55118110236220474" bottom="0.55118110236220474" header="0" footer="0"/>
  <pageSetup paperSize="9" scale="90" orientation="portrait" r:id="rId1"/>
  <rowBreaks count="3" manualBreakCount="3">
    <brk id="24" max="16383" man="1"/>
    <brk id="32" max="16383" man="1"/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64"/>
  <sheetViews>
    <sheetView topLeftCell="A57" workbookViewId="0">
      <selection activeCell="B24" sqref="B24"/>
    </sheetView>
  </sheetViews>
  <sheetFormatPr defaultRowHeight="15"/>
  <cols>
    <col min="1" max="1" width="28.28515625" customWidth="1"/>
    <col min="2" max="2" width="44.85546875" customWidth="1"/>
    <col min="3" max="3" width="11.7109375" style="10" customWidth="1"/>
    <col min="4" max="4" width="11.42578125" customWidth="1"/>
  </cols>
  <sheetData>
    <row r="1" spans="1:4" ht="15.75">
      <c r="A1" s="4"/>
      <c r="B1" s="4"/>
      <c r="C1" s="141" t="s">
        <v>167</v>
      </c>
      <c r="D1" s="141"/>
    </row>
    <row r="2" spans="1:4" ht="15.75">
      <c r="A2" s="4"/>
      <c r="B2" s="141" t="s">
        <v>22</v>
      </c>
      <c r="C2" s="141"/>
      <c r="D2" s="141"/>
    </row>
    <row r="3" spans="1:4" ht="15.75">
      <c r="A3" s="4"/>
      <c r="B3" s="141" t="s">
        <v>21</v>
      </c>
      <c r="C3" s="141"/>
      <c r="D3" s="141"/>
    </row>
    <row r="4" spans="1:4" ht="15.75">
      <c r="A4" s="4"/>
      <c r="B4" s="141" t="s">
        <v>170</v>
      </c>
      <c r="C4" s="141"/>
      <c r="D4" s="141"/>
    </row>
    <row r="5" spans="1:4" ht="15.75">
      <c r="A5" s="4"/>
      <c r="B5" s="141" t="s">
        <v>19</v>
      </c>
      <c r="C5" s="141"/>
      <c r="D5" s="141"/>
    </row>
    <row r="6" spans="1:4" ht="15.75">
      <c r="A6" s="4"/>
      <c r="B6" s="141" t="s">
        <v>18</v>
      </c>
      <c r="C6" s="141"/>
      <c r="D6" s="141"/>
    </row>
    <row r="7" spans="1:4" ht="15.75">
      <c r="A7" s="4"/>
      <c r="B7" s="141"/>
      <c r="C7" s="141"/>
      <c r="D7" s="143"/>
    </row>
    <row r="8" spans="1:4" ht="15.75">
      <c r="A8" s="4"/>
      <c r="B8" s="141"/>
      <c r="C8" s="141"/>
      <c r="D8" s="143"/>
    </row>
    <row r="9" spans="1:4" ht="15.75">
      <c r="A9" s="4"/>
      <c r="B9" s="141"/>
      <c r="C9" s="141"/>
      <c r="D9" s="141"/>
    </row>
    <row r="10" spans="1:4" ht="15.75">
      <c r="A10" s="4"/>
      <c r="B10" s="46"/>
      <c r="C10" s="46"/>
      <c r="D10" s="46"/>
    </row>
    <row r="11" spans="1:4" ht="15.75">
      <c r="A11" s="4"/>
      <c r="B11" s="5"/>
      <c r="C11" s="5"/>
    </row>
    <row r="12" spans="1:4" ht="15.75">
      <c r="A12" s="137" t="s">
        <v>164</v>
      </c>
      <c r="B12" s="137"/>
      <c r="C12" s="137"/>
      <c r="D12" s="137"/>
    </row>
    <row r="13" spans="1:4" ht="15.75">
      <c r="A13" s="137" t="s">
        <v>163</v>
      </c>
      <c r="B13" s="137"/>
      <c r="C13" s="137"/>
      <c r="D13" s="137"/>
    </row>
    <row r="14" spans="1:4" ht="15.75">
      <c r="A14" s="137" t="s">
        <v>162</v>
      </c>
      <c r="B14" s="137"/>
      <c r="C14" s="137"/>
      <c r="D14" s="137"/>
    </row>
    <row r="15" spans="1:4" ht="15.75">
      <c r="A15" s="137" t="s">
        <v>229</v>
      </c>
      <c r="B15" s="137"/>
      <c r="C15" s="137"/>
      <c r="D15" s="137"/>
    </row>
    <row r="16" spans="1:4" ht="15.75">
      <c r="A16" s="4"/>
      <c r="B16" s="4"/>
      <c r="C16" s="4"/>
    </row>
    <row r="17" spans="1:4" ht="31.5" customHeight="1">
      <c r="A17" s="148" t="s">
        <v>161</v>
      </c>
      <c r="B17" s="151" t="s">
        <v>160</v>
      </c>
      <c r="C17" s="146" t="s">
        <v>166</v>
      </c>
      <c r="D17" s="150"/>
    </row>
    <row r="18" spans="1:4" ht="15.75">
      <c r="A18" s="149"/>
      <c r="B18" s="152"/>
      <c r="C18" s="24" t="s">
        <v>220</v>
      </c>
      <c r="D18" s="24" t="s">
        <v>232</v>
      </c>
    </row>
    <row r="19" spans="1:4" ht="15.75">
      <c r="A19" s="20">
        <v>1</v>
      </c>
      <c r="B19" s="20">
        <v>2</v>
      </c>
      <c r="C19" s="20">
        <v>3</v>
      </c>
      <c r="D19" s="20">
        <v>4</v>
      </c>
    </row>
    <row r="20" spans="1:4" ht="31.5">
      <c r="A20" s="68" t="s">
        <v>158</v>
      </c>
      <c r="B20" s="111" t="s">
        <v>157</v>
      </c>
      <c r="C20" s="36">
        <f>C21+C26+C34+C37+C45</f>
        <v>20972.550000000003</v>
      </c>
      <c r="D20" s="36">
        <f>D21+D26+D34+D37+D45</f>
        <v>19611.189999999999</v>
      </c>
    </row>
    <row r="21" spans="1:4" ht="15.75">
      <c r="A21" s="68" t="s">
        <v>156</v>
      </c>
      <c r="B21" s="111" t="s">
        <v>155</v>
      </c>
      <c r="C21" s="36">
        <f>SUM(C22)</f>
        <v>5554.28</v>
      </c>
      <c r="D21" s="36">
        <f>SUM(D22)</f>
        <v>5665.36</v>
      </c>
    </row>
    <row r="22" spans="1:4" ht="15.75">
      <c r="A22" s="68" t="s">
        <v>154</v>
      </c>
      <c r="B22" s="111" t="s">
        <v>153</v>
      </c>
      <c r="C22" s="36">
        <f>C23+C24+C25</f>
        <v>5554.28</v>
      </c>
      <c r="D22" s="36">
        <f>D23+D24+D25</f>
        <v>5665.36</v>
      </c>
    </row>
    <row r="23" spans="1:4" ht="110.25">
      <c r="A23" s="81" t="s">
        <v>152</v>
      </c>
      <c r="B23" s="97" t="s">
        <v>151</v>
      </c>
      <c r="C23" s="37">
        <v>5465.28</v>
      </c>
      <c r="D23" s="37">
        <v>5575</v>
      </c>
    </row>
    <row r="24" spans="1:4" ht="173.25">
      <c r="A24" s="81" t="s">
        <v>150</v>
      </c>
      <c r="B24" s="97" t="s">
        <v>149</v>
      </c>
      <c r="C24" s="37">
        <v>17.600000000000001</v>
      </c>
      <c r="D24" s="37">
        <v>18</v>
      </c>
    </row>
    <row r="25" spans="1:4" ht="63">
      <c r="A25" s="81" t="s">
        <v>148</v>
      </c>
      <c r="B25" s="97" t="s">
        <v>147</v>
      </c>
      <c r="C25" s="37">
        <v>71.400000000000006</v>
      </c>
      <c r="D25" s="37">
        <v>72.36</v>
      </c>
    </row>
    <row r="26" spans="1:4" ht="47.25">
      <c r="A26" s="68" t="s">
        <v>146</v>
      </c>
      <c r="B26" s="112" t="s">
        <v>145</v>
      </c>
      <c r="C26" s="36">
        <f>C27</f>
        <v>4720</v>
      </c>
      <c r="D26" s="36">
        <f>D27</f>
        <v>4720</v>
      </c>
    </row>
    <row r="27" spans="1:4" ht="47.25">
      <c r="A27" s="68" t="s">
        <v>144</v>
      </c>
      <c r="B27" s="112" t="s">
        <v>143</v>
      </c>
      <c r="C27" s="36">
        <f>C28+C30+C32</f>
        <v>4720</v>
      </c>
      <c r="D27" s="36">
        <f>D28+D30+D32</f>
        <v>4720</v>
      </c>
    </row>
    <row r="28" spans="1:4" ht="110.25">
      <c r="A28" s="98" t="s">
        <v>142</v>
      </c>
      <c r="B28" s="112" t="s">
        <v>141</v>
      </c>
      <c r="C28" s="36">
        <f>C29</f>
        <v>2000</v>
      </c>
      <c r="D28" s="36">
        <f>D29</f>
        <v>2000</v>
      </c>
    </row>
    <row r="29" spans="1:4" ht="162.75" customHeight="1">
      <c r="A29" s="109" t="s">
        <v>140</v>
      </c>
      <c r="B29" s="113" t="s">
        <v>221</v>
      </c>
      <c r="C29" s="37">
        <v>2000</v>
      </c>
      <c r="D29" s="37">
        <v>2000</v>
      </c>
    </row>
    <row r="30" spans="1:4" ht="126" customHeight="1">
      <c r="A30" s="98" t="s">
        <v>139</v>
      </c>
      <c r="B30" s="112" t="s">
        <v>138</v>
      </c>
      <c r="C30" s="36">
        <f>C31</f>
        <v>15</v>
      </c>
      <c r="D30" s="36">
        <f>D31</f>
        <v>15</v>
      </c>
    </row>
    <row r="31" spans="1:4" ht="195.75" customHeight="1">
      <c r="A31" s="109" t="s">
        <v>137</v>
      </c>
      <c r="B31" s="113" t="s">
        <v>223</v>
      </c>
      <c r="C31" s="37">
        <v>15</v>
      </c>
      <c r="D31" s="37">
        <v>15</v>
      </c>
    </row>
    <row r="32" spans="1:4" ht="126">
      <c r="A32" s="98" t="s">
        <v>136</v>
      </c>
      <c r="B32" s="112" t="s">
        <v>135</v>
      </c>
      <c r="C32" s="36">
        <f>C33</f>
        <v>2705</v>
      </c>
      <c r="D32" s="36">
        <f>D33</f>
        <v>2705</v>
      </c>
    </row>
    <row r="33" spans="1:4" ht="173.25">
      <c r="A33" s="109" t="s">
        <v>134</v>
      </c>
      <c r="B33" s="113" t="s">
        <v>222</v>
      </c>
      <c r="C33" s="37">
        <v>2705</v>
      </c>
      <c r="D33" s="37">
        <v>2705</v>
      </c>
    </row>
    <row r="34" spans="1:4" ht="15.75">
      <c r="A34" s="68" t="s">
        <v>133</v>
      </c>
      <c r="B34" s="111" t="s">
        <v>132</v>
      </c>
      <c r="C34" s="36">
        <f>SUM(C35)</f>
        <v>13.62</v>
      </c>
      <c r="D34" s="36">
        <f>SUM(D35)</f>
        <v>13.76</v>
      </c>
    </row>
    <row r="35" spans="1:4" ht="15.75">
      <c r="A35" s="68" t="s">
        <v>131</v>
      </c>
      <c r="B35" s="111" t="s">
        <v>129</v>
      </c>
      <c r="C35" s="36">
        <f>C36</f>
        <v>13.62</v>
      </c>
      <c r="D35" s="36">
        <f>D36</f>
        <v>13.76</v>
      </c>
    </row>
    <row r="36" spans="1:4" ht="15.75">
      <c r="A36" s="81" t="s">
        <v>130</v>
      </c>
      <c r="B36" s="114" t="s">
        <v>129</v>
      </c>
      <c r="C36" s="37">
        <v>13.62</v>
      </c>
      <c r="D36" s="37">
        <v>13.76</v>
      </c>
    </row>
    <row r="37" spans="1:4" ht="15.75">
      <c r="A37" s="68" t="s">
        <v>128</v>
      </c>
      <c r="B37" s="112" t="s">
        <v>127</v>
      </c>
      <c r="C37" s="36">
        <f>C38+C40</f>
        <v>4136.87</v>
      </c>
      <c r="D37" s="36">
        <f>D38+D40</f>
        <v>4192.54</v>
      </c>
    </row>
    <row r="38" spans="1:4" ht="15.75">
      <c r="A38" s="68" t="s">
        <v>126</v>
      </c>
      <c r="B38" s="112" t="s">
        <v>125</v>
      </c>
      <c r="C38" s="36">
        <f>SUM(C39)</f>
        <v>395.73</v>
      </c>
      <c r="D38" s="36">
        <f>SUM(D39)</f>
        <v>403.64</v>
      </c>
    </row>
    <row r="39" spans="1:4" ht="62.25" customHeight="1">
      <c r="A39" s="81" t="s">
        <v>124</v>
      </c>
      <c r="B39" s="97" t="s">
        <v>123</v>
      </c>
      <c r="C39" s="37">
        <v>395.73</v>
      </c>
      <c r="D39" s="37">
        <v>403.64</v>
      </c>
    </row>
    <row r="40" spans="1:4" ht="15.75">
      <c r="A40" s="68" t="s">
        <v>122</v>
      </c>
      <c r="B40" s="112" t="s">
        <v>121</v>
      </c>
      <c r="C40" s="36">
        <f>C41+C43</f>
        <v>3741.14</v>
      </c>
      <c r="D40" s="36">
        <f>D41+D43</f>
        <v>3788.9</v>
      </c>
    </row>
    <row r="41" spans="1:4" ht="15.75">
      <c r="A41" s="81" t="s">
        <v>120</v>
      </c>
      <c r="B41" s="112" t="s">
        <v>119</v>
      </c>
      <c r="C41" s="36">
        <f>C42</f>
        <v>1352.9</v>
      </c>
      <c r="D41" s="36">
        <f>D42</f>
        <v>1352.9</v>
      </c>
    </row>
    <row r="42" spans="1:4" ht="63">
      <c r="A42" s="81" t="s">
        <v>118</v>
      </c>
      <c r="B42" s="97" t="s">
        <v>117</v>
      </c>
      <c r="C42" s="37">
        <v>1352.9</v>
      </c>
      <c r="D42" s="37">
        <v>1352.9</v>
      </c>
    </row>
    <row r="43" spans="1:4" ht="15.75">
      <c r="A43" s="68" t="s">
        <v>116</v>
      </c>
      <c r="B43" s="112" t="s">
        <v>115</v>
      </c>
      <c r="C43" s="36">
        <f>C44</f>
        <v>2388.2399999999998</v>
      </c>
      <c r="D43" s="36">
        <f>D44</f>
        <v>2436</v>
      </c>
    </row>
    <row r="44" spans="1:4" ht="63">
      <c r="A44" s="81" t="s">
        <v>114</v>
      </c>
      <c r="B44" s="97" t="s">
        <v>113</v>
      </c>
      <c r="C44" s="37">
        <v>2388.2399999999998</v>
      </c>
      <c r="D44" s="37">
        <v>2436</v>
      </c>
    </row>
    <row r="45" spans="1:4" ht="47.25">
      <c r="A45" s="68" t="s">
        <v>112</v>
      </c>
      <c r="B45" s="112" t="s">
        <v>111</v>
      </c>
      <c r="C45" s="36">
        <f>SUM(C46+C55)</f>
        <v>6547.7800000000007</v>
      </c>
      <c r="D45" s="36">
        <f>SUM(D46+D55)</f>
        <v>5019.53</v>
      </c>
    </row>
    <row r="46" spans="1:4" ht="141.75">
      <c r="A46" s="68" t="s">
        <v>110</v>
      </c>
      <c r="B46" s="112" t="s">
        <v>109</v>
      </c>
      <c r="C46" s="36">
        <f>C47+C49+C51</f>
        <v>5920.18</v>
      </c>
      <c r="D46" s="36">
        <f>D47+D49+D51</f>
        <v>4416.99</v>
      </c>
    </row>
    <row r="47" spans="1:4" ht="110.25">
      <c r="A47" s="100" t="s">
        <v>108</v>
      </c>
      <c r="B47" s="84" t="s">
        <v>107</v>
      </c>
      <c r="C47" s="36">
        <f>C48</f>
        <v>2338.4499999999998</v>
      </c>
      <c r="D47" s="36">
        <f>D48</f>
        <v>2431.9899999999998</v>
      </c>
    </row>
    <row r="48" spans="1:4" ht="110.25" customHeight="1">
      <c r="A48" s="81" t="s">
        <v>106</v>
      </c>
      <c r="B48" s="113" t="s">
        <v>105</v>
      </c>
      <c r="C48" s="35">
        <v>2338.4499999999998</v>
      </c>
      <c r="D48" s="35">
        <v>2431.9899999999998</v>
      </c>
    </row>
    <row r="49" spans="1:4" ht="141.75">
      <c r="A49" s="68" t="s">
        <v>104</v>
      </c>
      <c r="B49" s="112" t="s">
        <v>224</v>
      </c>
      <c r="C49" s="36">
        <f>SUM(C50:C50)</f>
        <v>40.39</v>
      </c>
      <c r="D49" s="36">
        <f>SUM(D50:D50)</f>
        <v>42.01</v>
      </c>
    </row>
    <row r="50" spans="1:4" ht="94.5">
      <c r="A50" s="81" t="s">
        <v>103</v>
      </c>
      <c r="B50" s="97" t="s">
        <v>102</v>
      </c>
      <c r="C50" s="35">
        <v>40.39</v>
      </c>
      <c r="D50" s="35">
        <v>42.01</v>
      </c>
    </row>
    <row r="51" spans="1:4" ht="63">
      <c r="A51" s="68" t="s">
        <v>101</v>
      </c>
      <c r="B51" s="115" t="s">
        <v>100</v>
      </c>
      <c r="C51" s="36">
        <f>C52</f>
        <v>3541.34</v>
      </c>
      <c r="D51" s="36">
        <f>D52</f>
        <v>1942.99</v>
      </c>
    </row>
    <row r="52" spans="1:4" ht="63">
      <c r="A52" s="68" t="s">
        <v>99</v>
      </c>
      <c r="B52" s="115" t="s">
        <v>98</v>
      </c>
      <c r="C52" s="36">
        <f>C53+C54</f>
        <v>3541.34</v>
      </c>
      <c r="D52" s="36">
        <f>D53+D54</f>
        <v>1942.99</v>
      </c>
    </row>
    <row r="53" spans="1:4" ht="110.25">
      <c r="A53" s="116" t="s">
        <v>97</v>
      </c>
      <c r="B53" s="117" t="s">
        <v>96</v>
      </c>
      <c r="C53" s="37">
        <v>3500</v>
      </c>
      <c r="D53" s="37">
        <v>1900</v>
      </c>
    </row>
    <row r="54" spans="1:4" ht="78.75">
      <c r="A54" s="116" t="s">
        <v>95</v>
      </c>
      <c r="B54" s="117" t="s">
        <v>94</v>
      </c>
      <c r="C54" s="35">
        <v>41.34</v>
      </c>
      <c r="D54" s="35">
        <v>42.99</v>
      </c>
    </row>
    <row r="55" spans="1:4" ht="141.75">
      <c r="A55" s="68" t="s">
        <v>93</v>
      </c>
      <c r="B55" s="112" t="s">
        <v>92</v>
      </c>
      <c r="C55" s="36">
        <f>C57</f>
        <v>627.6</v>
      </c>
      <c r="D55" s="36">
        <f>D57</f>
        <v>602.54</v>
      </c>
    </row>
    <row r="56" spans="1:4" ht="141.75">
      <c r="A56" s="100" t="s">
        <v>91</v>
      </c>
      <c r="B56" s="84" t="s">
        <v>90</v>
      </c>
      <c r="C56" s="36">
        <f>C57</f>
        <v>627.6</v>
      </c>
      <c r="D56" s="36">
        <f>D57</f>
        <v>602.54</v>
      </c>
    </row>
    <row r="57" spans="1:4" ht="110.25">
      <c r="A57" s="81" t="s">
        <v>89</v>
      </c>
      <c r="B57" s="97" t="s">
        <v>88</v>
      </c>
      <c r="C57" s="35">
        <v>627.6</v>
      </c>
      <c r="D57" s="35">
        <v>602.54</v>
      </c>
    </row>
    <row r="58" spans="1:4" ht="15.75">
      <c r="A58" s="68" t="s">
        <v>71</v>
      </c>
      <c r="B58" s="111" t="s">
        <v>70</v>
      </c>
      <c r="C58" s="36">
        <f>'прил6 безв'!C15</f>
        <v>27235.22</v>
      </c>
      <c r="D58" s="36">
        <f>'прил6 безв'!D15</f>
        <v>28146.210000000003</v>
      </c>
    </row>
    <row r="59" spans="1:4" ht="47.25">
      <c r="A59" s="69" t="s">
        <v>69</v>
      </c>
      <c r="B59" s="84" t="s">
        <v>68</v>
      </c>
      <c r="C59" s="36">
        <f>C60+C61+C62+C63</f>
        <v>27235.22</v>
      </c>
      <c r="D59" s="36">
        <f>D60+D61+D62+D63</f>
        <v>28146.210000000003</v>
      </c>
    </row>
    <row r="60" spans="1:4" ht="31.5">
      <c r="A60" s="116" t="s">
        <v>67</v>
      </c>
      <c r="B60" s="85" t="s">
        <v>66</v>
      </c>
      <c r="C60" s="37">
        <f>'прил6 безв'!C17</f>
        <v>23447.5</v>
      </c>
      <c r="D60" s="37">
        <f>'прил6 безв'!D17</f>
        <v>24353.9</v>
      </c>
    </row>
    <row r="61" spans="1:4" s="31" customFormat="1" ht="47.25" hidden="1">
      <c r="A61" s="79" t="s">
        <v>65</v>
      </c>
      <c r="B61" s="134" t="s">
        <v>64</v>
      </c>
      <c r="C61" s="43">
        <f>'прил6 безв'!C20</f>
        <v>0</v>
      </c>
      <c r="D61" s="43">
        <f>'прил6 безв'!D20</f>
        <v>0</v>
      </c>
    </row>
    <row r="62" spans="1:4" s="64" customFormat="1" ht="31.5" hidden="1">
      <c r="A62" s="131" t="s">
        <v>56</v>
      </c>
      <c r="B62" s="133" t="s">
        <v>55</v>
      </c>
      <c r="C62" s="63">
        <f>'прил6 безв'!C31</f>
        <v>0</v>
      </c>
      <c r="D62" s="63">
        <f>'прил6 безв'!D31</f>
        <v>0</v>
      </c>
    </row>
    <row r="63" spans="1:4" ht="15.75">
      <c r="A63" s="116" t="s">
        <v>46</v>
      </c>
      <c r="B63" s="97" t="s">
        <v>45</v>
      </c>
      <c r="C63" s="37">
        <f>'прил6 безв'!C36</f>
        <v>3787.7200000000003</v>
      </c>
      <c r="D63" s="37">
        <f>'прил6 безв'!D36</f>
        <v>3792.31</v>
      </c>
    </row>
    <row r="64" spans="1:4" ht="15.75">
      <c r="A64" s="116"/>
      <c r="B64" s="68" t="s">
        <v>26</v>
      </c>
      <c r="C64" s="36">
        <f>SUM(C20+C58)</f>
        <v>48207.770000000004</v>
      </c>
      <c r="D64" s="36">
        <f>SUM(D20+D58)</f>
        <v>47757.4</v>
      </c>
    </row>
  </sheetData>
  <mergeCells count="16">
    <mergeCell ref="B7:D7"/>
    <mergeCell ref="B8:D8"/>
    <mergeCell ref="B9:D9"/>
    <mergeCell ref="C1:D1"/>
    <mergeCell ref="A17:A18"/>
    <mergeCell ref="C17:D17"/>
    <mergeCell ref="B17:B18"/>
    <mergeCell ref="A12:D12"/>
    <mergeCell ref="A13:D13"/>
    <mergeCell ref="A14:D14"/>
    <mergeCell ref="A15:D15"/>
    <mergeCell ref="B2:D2"/>
    <mergeCell ref="B3:D3"/>
    <mergeCell ref="B4:D4"/>
    <mergeCell ref="B5:D5"/>
    <mergeCell ref="B6:D6"/>
  </mergeCells>
  <printOptions horizontalCentered="1"/>
  <pageMargins left="0.70866141732283472" right="0.39370078740157483" top="0.55118110236220474" bottom="0.55118110236220474" header="0" footer="0"/>
  <pageSetup paperSize="9" scale="90" orientation="portrait" r:id="rId1"/>
  <rowBreaks count="4" manualBreakCount="4">
    <brk id="27" max="3" man="1"/>
    <brk id="32" max="3" man="1"/>
    <brk id="47" max="3" man="1"/>
    <brk id="55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F54"/>
  <sheetViews>
    <sheetView topLeftCell="A12" zoomScaleNormal="100" workbookViewId="0">
      <selection activeCell="C42" sqref="C42"/>
    </sheetView>
  </sheetViews>
  <sheetFormatPr defaultRowHeight="15"/>
  <cols>
    <col min="1" max="1" width="27" customWidth="1"/>
    <col min="2" max="2" width="44" customWidth="1"/>
    <col min="3" max="3" width="16.42578125" style="10" customWidth="1"/>
    <col min="4" max="4" width="9.140625" hidden="1" customWidth="1"/>
    <col min="5" max="5" width="15" customWidth="1"/>
    <col min="6" max="6" width="15.140625" customWidth="1"/>
    <col min="257" max="257" width="27" customWidth="1"/>
    <col min="258" max="258" width="44" customWidth="1"/>
    <col min="259" max="259" width="15.85546875" customWidth="1"/>
    <col min="261" max="261" width="15" customWidth="1"/>
    <col min="262" max="262" width="15.140625" customWidth="1"/>
    <col min="513" max="513" width="27" customWidth="1"/>
    <col min="514" max="514" width="44" customWidth="1"/>
    <col min="515" max="515" width="15.85546875" customWidth="1"/>
    <col min="517" max="517" width="15" customWidth="1"/>
    <col min="518" max="518" width="15.140625" customWidth="1"/>
    <col min="769" max="769" width="27" customWidth="1"/>
    <col min="770" max="770" width="44" customWidth="1"/>
    <col min="771" max="771" width="15.85546875" customWidth="1"/>
    <col min="773" max="773" width="15" customWidth="1"/>
    <col min="774" max="774" width="15.140625" customWidth="1"/>
    <col min="1025" max="1025" width="27" customWidth="1"/>
    <col min="1026" max="1026" width="44" customWidth="1"/>
    <col min="1027" max="1027" width="15.85546875" customWidth="1"/>
    <col min="1029" max="1029" width="15" customWidth="1"/>
    <col min="1030" max="1030" width="15.140625" customWidth="1"/>
    <col min="1281" max="1281" width="27" customWidth="1"/>
    <col min="1282" max="1282" width="44" customWidth="1"/>
    <col min="1283" max="1283" width="15.85546875" customWidth="1"/>
    <col min="1285" max="1285" width="15" customWidth="1"/>
    <col min="1286" max="1286" width="15.140625" customWidth="1"/>
    <col min="1537" max="1537" width="27" customWidth="1"/>
    <col min="1538" max="1538" width="44" customWidth="1"/>
    <col min="1539" max="1539" width="15.85546875" customWidth="1"/>
    <col min="1541" max="1541" width="15" customWidth="1"/>
    <col min="1542" max="1542" width="15.140625" customWidth="1"/>
    <col min="1793" max="1793" width="27" customWidth="1"/>
    <col min="1794" max="1794" width="44" customWidth="1"/>
    <col min="1795" max="1795" width="15.85546875" customWidth="1"/>
    <col min="1797" max="1797" width="15" customWidth="1"/>
    <col min="1798" max="1798" width="15.140625" customWidth="1"/>
    <col min="2049" max="2049" width="27" customWidth="1"/>
    <col min="2050" max="2050" width="44" customWidth="1"/>
    <col min="2051" max="2051" width="15.85546875" customWidth="1"/>
    <col min="2053" max="2053" width="15" customWidth="1"/>
    <col min="2054" max="2054" width="15.140625" customWidth="1"/>
    <col min="2305" max="2305" width="27" customWidth="1"/>
    <col min="2306" max="2306" width="44" customWidth="1"/>
    <col min="2307" max="2307" width="15.85546875" customWidth="1"/>
    <col min="2309" max="2309" width="15" customWidth="1"/>
    <col min="2310" max="2310" width="15.140625" customWidth="1"/>
    <col min="2561" max="2561" width="27" customWidth="1"/>
    <col min="2562" max="2562" width="44" customWidth="1"/>
    <col min="2563" max="2563" width="15.85546875" customWidth="1"/>
    <col min="2565" max="2565" width="15" customWidth="1"/>
    <col min="2566" max="2566" width="15.140625" customWidth="1"/>
    <col min="2817" max="2817" width="27" customWidth="1"/>
    <col min="2818" max="2818" width="44" customWidth="1"/>
    <col min="2819" max="2819" width="15.85546875" customWidth="1"/>
    <col min="2821" max="2821" width="15" customWidth="1"/>
    <col min="2822" max="2822" width="15.140625" customWidth="1"/>
    <col min="3073" max="3073" width="27" customWidth="1"/>
    <col min="3074" max="3074" width="44" customWidth="1"/>
    <col min="3075" max="3075" width="15.85546875" customWidth="1"/>
    <col min="3077" max="3077" width="15" customWidth="1"/>
    <col min="3078" max="3078" width="15.140625" customWidth="1"/>
    <col min="3329" max="3329" width="27" customWidth="1"/>
    <col min="3330" max="3330" width="44" customWidth="1"/>
    <col min="3331" max="3331" width="15.85546875" customWidth="1"/>
    <col min="3333" max="3333" width="15" customWidth="1"/>
    <col min="3334" max="3334" width="15.140625" customWidth="1"/>
    <col min="3585" max="3585" width="27" customWidth="1"/>
    <col min="3586" max="3586" width="44" customWidth="1"/>
    <col min="3587" max="3587" width="15.85546875" customWidth="1"/>
    <col min="3589" max="3589" width="15" customWidth="1"/>
    <col min="3590" max="3590" width="15.140625" customWidth="1"/>
    <col min="3841" max="3841" width="27" customWidth="1"/>
    <col min="3842" max="3842" width="44" customWidth="1"/>
    <col min="3843" max="3843" width="15.85546875" customWidth="1"/>
    <col min="3845" max="3845" width="15" customWidth="1"/>
    <col min="3846" max="3846" width="15.140625" customWidth="1"/>
    <col min="4097" max="4097" width="27" customWidth="1"/>
    <col min="4098" max="4098" width="44" customWidth="1"/>
    <col min="4099" max="4099" width="15.85546875" customWidth="1"/>
    <col min="4101" max="4101" width="15" customWidth="1"/>
    <col min="4102" max="4102" width="15.140625" customWidth="1"/>
    <col min="4353" max="4353" width="27" customWidth="1"/>
    <col min="4354" max="4354" width="44" customWidth="1"/>
    <col min="4355" max="4355" width="15.85546875" customWidth="1"/>
    <col min="4357" max="4357" width="15" customWidth="1"/>
    <col min="4358" max="4358" width="15.140625" customWidth="1"/>
    <col min="4609" max="4609" width="27" customWidth="1"/>
    <col min="4610" max="4610" width="44" customWidth="1"/>
    <col min="4611" max="4611" width="15.85546875" customWidth="1"/>
    <col min="4613" max="4613" width="15" customWidth="1"/>
    <col min="4614" max="4614" width="15.140625" customWidth="1"/>
    <col min="4865" max="4865" width="27" customWidth="1"/>
    <col min="4866" max="4866" width="44" customWidth="1"/>
    <col min="4867" max="4867" width="15.85546875" customWidth="1"/>
    <col min="4869" max="4869" width="15" customWidth="1"/>
    <col min="4870" max="4870" width="15.140625" customWidth="1"/>
    <col min="5121" max="5121" width="27" customWidth="1"/>
    <col min="5122" max="5122" width="44" customWidth="1"/>
    <col min="5123" max="5123" width="15.85546875" customWidth="1"/>
    <col min="5125" max="5125" width="15" customWidth="1"/>
    <col min="5126" max="5126" width="15.140625" customWidth="1"/>
    <col min="5377" max="5377" width="27" customWidth="1"/>
    <col min="5378" max="5378" width="44" customWidth="1"/>
    <col min="5379" max="5379" width="15.85546875" customWidth="1"/>
    <col min="5381" max="5381" width="15" customWidth="1"/>
    <col min="5382" max="5382" width="15.140625" customWidth="1"/>
    <col min="5633" max="5633" width="27" customWidth="1"/>
    <col min="5634" max="5634" width="44" customWidth="1"/>
    <col min="5635" max="5635" width="15.85546875" customWidth="1"/>
    <col min="5637" max="5637" width="15" customWidth="1"/>
    <col min="5638" max="5638" width="15.140625" customWidth="1"/>
    <col min="5889" max="5889" width="27" customWidth="1"/>
    <col min="5890" max="5890" width="44" customWidth="1"/>
    <col min="5891" max="5891" width="15.85546875" customWidth="1"/>
    <col min="5893" max="5893" width="15" customWidth="1"/>
    <col min="5894" max="5894" width="15.140625" customWidth="1"/>
    <col min="6145" max="6145" width="27" customWidth="1"/>
    <col min="6146" max="6146" width="44" customWidth="1"/>
    <col min="6147" max="6147" width="15.85546875" customWidth="1"/>
    <col min="6149" max="6149" width="15" customWidth="1"/>
    <col min="6150" max="6150" width="15.140625" customWidth="1"/>
    <col min="6401" max="6401" width="27" customWidth="1"/>
    <col min="6402" max="6402" width="44" customWidth="1"/>
    <col min="6403" max="6403" width="15.85546875" customWidth="1"/>
    <col min="6405" max="6405" width="15" customWidth="1"/>
    <col min="6406" max="6406" width="15.140625" customWidth="1"/>
    <col min="6657" max="6657" width="27" customWidth="1"/>
    <col min="6658" max="6658" width="44" customWidth="1"/>
    <col min="6659" max="6659" width="15.85546875" customWidth="1"/>
    <col min="6661" max="6661" width="15" customWidth="1"/>
    <col min="6662" max="6662" width="15.140625" customWidth="1"/>
    <col min="6913" max="6913" width="27" customWidth="1"/>
    <col min="6914" max="6914" width="44" customWidth="1"/>
    <col min="6915" max="6915" width="15.85546875" customWidth="1"/>
    <col min="6917" max="6917" width="15" customWidth="1"/>
    <col min="6918" max="6918" width="15.140625" customWidth="1"/>
    <col min="7169" max="7169" width="27" customWidth="1"/>
    <col min="7170" max="7170" width="44" customWidth="1"/>
    <col min="7171" max="7171" width="15.85546875" customWidth="1"/>
    <col min="7173" max="7173" width="15" customWidth="1"/>
    <col min="7174" max="7174" width="15.140625" customWidth="1"/>
    <col min="7425" max="7425" width="27" customWidth="1"/>
    <col min="7426" max="7426" width="44" customWidth="1"/>
    <col min="7427" max="7427" width="15.85546875" customWidth="1"/>
    <col min="7429" max="7429" width="15" customWidth="1"/>
    <col min="7430" max="7430" width="15.140625" customWidth="1"/>
    <col min="7681" max="7681" width="27" customWidth="1"/>
    <col min="7682" max="7682" width="44" customWidth="1"/>
    <col min="7683" max="7683" width="15.85546875" customWidth="1"/>
    <col min="7685" max="7685" width="15" customWidth="1"/>
    <col min="7686" max="7686" width="15.140625" customWidth="1"/>
    <col min="7937" max="7937" width="27" customWidth="1"/>
    <col min="7938" max="7938" width="44" customWidth="1"/>
    <col min="7939" max="7939" width="15.85546875" customWidth="1"/>
    <col min="7941" max="7941" width="15" customWidth="1"/>
    <col min="7942" max="7942" width="15.140625" customWidth="1"/>
    <col min="8193" max="8193" width="27" customWidth="1"/>
    <col min="8194" max="8194" width="44" customWidth="1"/>
    <col min="8195" max="8195" width="15.85546875" customWidth="1"/>
    <col min="8197" max="8197" width="15" customWidth="1"/>
    <col min="8198" max="8198" width="15.140625" customWidth="1"/>
    <col min="8449" max="8449" width="27" customWidth="1"/>
    <col min="8450" max="8450" width="44" customWidth="1"/>
    <col min="8451" max="8451" width="15.85546875" customWidth="1"/>
    <col min="8453" max="8453" width="15" customWidth="1"/>
    <col min="8454" max="8454" width="15.140625" customWidth="1"/>
    <col min="8705" max="8705" width="27" customWidth="1"/>
    <col min="8706" max="8706" width="44" customWidth="1"/>
    <col min="8707" max="8707" width="15.85546875" customWidth="1"/>
    <col min="8709" max="8709" width="15" customWidth="1"/>
    <col min="8710" max="8710" width="15.140625" customWidth="1"/>
    <col min="8961" max="8961" width="27" customWidth="1"/>
    <col min="8962" max="8962" width="44" customWidth="1"/>
    <col min="8963" max="8963" width="15.85546875" customWidth="1"/>
    <col min="8965" max="8965" width="15" customWidth="1"/>
    <col min="8966" max="8966" width="15.140625" customWidth="1"/>
    <col min="9217" max="9217" width="27" customWidth="1"/>
    <col min="9218" max="9218" width="44" customWidth="1"/>
    <col min="9219" max="9219" width="15.85546875" customWidth="1"/>
    <col min="9221" max="9221" width="15" customWidth="1"/>
    <col min="9222" max="9222" width="15.140625" customWidth="1"/>
    <col min="9473" max="9473" width="27" customWidth="1"/>
    <col min="9474" max="9474" width="44" customWidth="1"/>
    <col min="9475" max="9475" width="15.85546875" customWidth="1"/>
    <col min="9477" max="9477" width="15" customWidth="1"/>
    <col min="9478" max="9478" width="15.140625" customWidth="1"/>
    <col min="9729" max="9729" width="27" customWidth="1"/>
    <col min="9730" max="9730" width="44" customWidth="1"/>
    <col min="9731" max="9731" width="15.85546875" customWidth="1"/>
    <col min="9733" max="9733" width="15" customWidth="1"/>
    <col min="9734" max="9734" width="15.140625" customWidth="1"/>
    <col min="9985" max="9985" width="27" customWidth="1"/>
    <col min="9986" max="9986" width="44" customWidth="1"/>
    <col min="9987" max="9987" width="15.85546875" customWidth="1"/>
    <col min="9989" max="9989" width="15" customWidth="1"/>
    <col min="9990" max="9990" width="15.140625" customWidth="1"/>
    <col min="10241" max="10241" width="27" customWidth="1"/>
    <col min="10242" max="10242" width="44" customWidth="1"/>
    <col min="10243" max="10243" width="15.85546875" customWidth="1"/>
    <col min="10245" max="10245" width="15" customWidth="1"/>
    <col min="10246" max="10246" width="15.140625" customWidth="1"/>
    <col min="10497" max="10497" width="27" customWidth="1"/>
    <col min="10498" max="10498" width="44" customWidth="1"/>
    <col min="10499" max="10499" width="15.85546875" customWidth="1"/>
    <col min="10501" max="10501" width="15" customWidth="1"/>
    <col min="10502" max="10502" width="15.140625" customWidth="1"/>
    <col min="10753" max="10753" width="27" customWidth="1"/>
    <col min="10754" max="10754" width="44" customWidth="1"/>
    <col min="10755" max="10755" width="15.85546875" customWidth="1"/>
    <col min="10757" max="10757" width="15" customWidth="1"/>
    <col min="10758" max="10758" width="15.140625" customWidth="1"/>
    <col min="11009" max="11009" width="27" customWidth="1"/>
    <col min="11010" max="11010" width="44" customWidth="1"/>
    <col min="11011" max="11011" width="15.85546875" customWidth="1"/>
    <col min="11013" max="11013" width="15" customWidth="1"/>
    <col min="11014" max="11014" width="15.140625" customWidth="1"/>
    <col min="11265" max="11265" width="27" customWidth="1"/>
    <col min="11266" max="11266" width="44" customWidth="1"/>
    <col min="11267" max="11267" width="15.85546875" customWidth="1"/>
    <col min="11269" max="11269" width="15" customWidth="1"/>
    <col min="11270" max="11270" width="15.140625" customWidth="1"/>
    <col min="11521" max="11521" width="27" customWidth="1"/>
    <col min="11522" max="11522" width="44" customWidth="1"/>
    <col min="11523" max="11523" width="15.85546875" customWidth="1"/>
    <col min="11525" max="11525" width="15" customWidth="1"/>
    <col min="11526" max="11526" width="15.140625" customWidth="1"/>
    <col min="11777" max="11777" width="27" customWidth="1"/>
    <col min="11778" max="11778" width="44" customWidth="1"/>
    <col min="11779" max="11779" width="15.85546875" customWidth="1"/>
    <col min="11781" max="11781" width="15" customWidth="1"/>
    <col min="11782" max="11782" width="15.140625" customWidth="1"/>
    <col min="12033" max="12033" width="27" customWidth="1"/>
    <col min="12034" max="12034" width="44" customWidth="1"/>
    <col min="12035" max="12035" width="15.85546875" customWidth="1"/>
    <col min="12037" max="12037" width="15" customWidth="1"/>
    <col min="12038" max="12038" width="15.140625" customWidth="1"/>
    <col min="12289" max="12289" width="27" customWidth="1"/>
    <col min="12290" max="12290" width="44" customWidth="1"/>
    <col min="12291" max="12291" width="15.85546875" customWidth="1"/>
    <col min="12293" max="12293" width="15" customWidth="1"/>
    <col min="12294" max="12294" width="15.140625" customWidth="1"/>
    <col min="12545" max="12545" width="27" customWidth="1"/>
    <col min="12546" max="12546" width="44" customWidth="1"/>
    <col min="12547" max="12547" width="15.85546875" customWidth="1"/>
    <col min="12549" max="12549" width="15" customWidth="1"/>
    <col min="12550" max="12550" width="15.140625" customWidth="1"/>
    <col min="12801" max="12801" width="27" customWidth="1"/>
    <col min="12802" max="12802" width="44" customWidth="1"/>
    <col min="12803" max="12803" width="15.85546875" customWidth="1"/>
    <col min="12805" max="12805" width="15" customWidth="1"/>
    <col min="12806" max="12806" width="15.140625" customWidth="1"/>
    <col min="13057" max="13057" width="27" customWidth="1"/>
    <col min="13058" max="13058" width="44" customWidth="1"/>
    <col min="13059" max="13059" width="15.85546875" customWidth="1"/>
    <col min="13061" max="13061" width="15" customWidth="1"/>
    <col min="13062" max="13062" width="15.140625" customWidth="1"/>
    <col min="13313" max="13313" width="27" customWidth="1"/>
    <col min="13314" max="13314" width="44" customWidth="1"/>
    <col min="13315" max="13315" width="15.85546875" customWidth="1"/>
    <col min="13317" max="13317" width="15" customWidth="1"/>
    <col min="13318" max="13318" width="15.140625" customWidth="1"/>
    <col min="13569" max="13569" width="27" customWidth="1"/>
    <col min="13570" max="13570" width="44" customWidth="1"/>
    <col min="13571" max="13571" width="15.85546875" customWidth="1"/>
    <col min="13573" max="13573" width="15" customWidth="1"/>
    <col min="13574" max="13574" width="15.140625" customWidth="1"/>
    <col min="13825" max="13825" width="27" customWidth="1"/>
    <col min="13826" max="13826" width="44" customWidth="1"/>
    <col min="13827" max="13827" width="15.85546875" customWidth="1"/>
    <col min="13829" max="13829" width="15" customWidth="1"/>
    <col min="13830" max="13830" width="15.140625" customWidth="1"/>
    <col min="14081" max="14081" width="27" customWidth="1"/>
    <col min="14082" max="14082" width="44" customWidth="1"/>
    <col min="14083" max="14083" width="15.85546875" customWidth="1"/>
    <col min="14085" max="14085" width="15" customWidth="1"/>
    <col min="14086" max="14086" width="15.140625" customWidth="1"/>
    <col min="14337" max="14337" width="27" customWidth="1"/>
    <col min="14338" max="14338" width="44" customWidth="1"/>
    <col min="14339" max="14339" width="15.85546875" customWidth="1"/>
    <col min="14341" max="14341" width="15" customWidth="1"/>
    <col min="14342" max="14342" width="15.140625" customWidth="1"/>
    <col min="14593" max="14593" width="27" customWidth="1"/>
    <col min="14594" max="14594" width="44" customWidth="1"/>
    <col min="14595" max="14595" width="15.85546875" customWidth="1"/>
    <col min="14597" max="14597" width="15" customWidth="1"/>
    <col min="14598" max="14598" width="15.140625" customWidth="1"/>
    <col min="14849" max="14849" width="27" customWidth="1"/>
    <col min="14850" max="14850" width="44" customWidth="1"/>
    <col min="14851" max="14851" width="15.85546875" customWidth="1"/>
    <col min="14853" max="14853" width="15" customWidth="1"/>
    <col min="14854" max="14854" width="15.140625" customWidth="1"/>
    <col min="15105" max="15105" width="27" customWidth="1"/>
    <col min="15106" max="15106" width="44" customWidth="1"/>
    <col min="15107" max="15107" width="15.85546875" customWidth="1"/>
    <col min="15109" max="15109" width="15" customWidth="1"/>
    <col min="15110" max="15110" width="15.140625" customWidth="1"/>
    <col min="15361" max="15361" width="27" customWidth="1"/>
    <col min="15362" max="15362" width="44" customWidth="1"/>
    <col min="15363" max="15363" width="15.85546875" customWidth="1"/>
    <col min="15365" max="15365" width="15" customWidth="1"/>
    <col min="15366" max="15366" width="15.140625" customWidth="1"/>
    <col min="15617" max="15617" width="27" customWidth="1"/>
    <col min="15618" max="15618" width="44" customWidth="1"/>
    <col min="15619" max="15619" width="15.85546875" customWidth="1"/>
    <col min="15621" max="15621" width="15" customWidth="1"/>
    <col min="15622" max="15622" width="15.140625" customWidth="1"/>
    <col min="15873" max="15873" width="27" customWidth="1"/>
    <col min="15874" max="15874" width="44" customWidth="1"/>
    <col min="15875" max="15875" width="15.85546875" customWidth="1"/>
    <col min="15877" max="15877" width="15" customWidth="1"/>
    <col min="15878" max="15878" width="15.140625" customWidth="1"/>
    <col min="16129" max="16129" width="27" customWidth="1"/>
    <col min="16130" max="16130" width="44" customWidth="1"/>
    <col min="16131" max="16131" width="15.85546875" customWidth="1"/>
    <col min="16133" max="16133" width="15" customWidth="1"/>
    <col min="16134" max="16134" width="15.140625" customWidth="1"/>
  </cols>
  <sheetData>
    <row r="1" spans="1:6" ht="15.75">
      <c r="A1" s="4"/>
      <c r="B1" s="4"/>
      <c r="C1" s="39" t="s">
        <v>169</v>
      </c>
    </row>
    <row r="2" spans="1:6" ht="15.75">
      <c r="A2" s="4"/>
      <c r="B2" s="141" t="s">
        <v>22</v>
      </c>
      <c r="C2" s="141"/>
    </row>
    <row r="3" spans="1:6" ht="15.75">
      <c r="A3" s="4"/>
      <c r="B3" s="141" t="s">
        <v>21</v>
      </c>
      <c r="C3" s="141"/>
    </row>
    <row r="4" spans="1:6" ht="15.75">
      <c r="A4" s="4"/>
      <c r="B4" s="141" t="s">
        <v>170</v>
      </c>
      <c r="C4" s="141"/>
    </row>
    <row r="5" spans="1:6" ht="15.75">
      <c r="A5" s="4"/>
      <c r="B5" s="141" t="s">
        <v>19</v>
      </c>
      <c r="C5" s="141"/>
    </row>
    <row r="6" spans="1:6" ht="15.75">
      <c r="A6" s="4"/>
      <c r="B6" s="141" t="s">
        <v>18</v>
      </c>
      <c r="C6" s="141"/>
    </row>
    <row r="7" spans="1:6" ht="15.75">
      <c r="A7" s="4"/>
      <c r="B7" s="46"/>
      <c r="C7" s="5"/>
    </row>
    <row r="8" spans="1:6" ht="15.75">
      <c r="A8" s="137" t="s">
        <v>70</v>
      </c>
      <c r="B8" s="153"/>
      <c r="C8" s="153"/>
    </row>
    <row r="9" spans="1:6" ht="15.75">
      <c r="A9" s="137" t="s">
        <v>228</v>
      </c>
      <c r="B9" s="153"/>
      <c r="C9" s="153"/>
    </row>
    <row r="10" spans="1:6" ht="15.75">
      <c r="A10" s="7"/>
      <c r="B10" s="4"/>
      <c r="C10" s="4"/>
    </row>
    <row r="11" spans="1:6" ht="15.75">
      <c r="A11" s="26" t="s">
        <v>171</v>
      </c>
      <c r="B11" s="151" t="s">
        <v>160</v>
      </c>
      <c r="C11" s="40" t="s">
        <v>172</v>
      </c>
    </row>
    <row r="12" spans="1:6" ht="15.75">
      <c r="A12" s="25" t="s">
        <v>173</v>
      </c>
      <c r="B12" s="152"/>
      <c r="C12" s="41" t="s">
        <v>174</v>
      </c>
    </row>
    <row r="13" spans="1:6" ht="15.75">
      <c r="A13" s="27">
        <v>1</v>
      </c>
      <c r="B13" s="27">
        <v>2</v>
      </c>
      <c r="C13" s="27">
        <v>3</v>
      </c>
    </row>
    <row r="14" spans="1:6" ht="15.75">
      <c r="A14" s="98" t="s">
        <v>71</v>
      </c>
      <c r="B14" s="1" t="s">
        <v>70</v>
      </c>
      <c r="C14" s="36">
        <f>C15+C51+C47</f>
        <v>26357.899999999998</v>
      </c>
    </row>
    <row r="15" spans="1:6" ht="47.25">
      <c r="A15" s="98" t="s">
        <v>69</v>
      </c>
      <c r="B15" s="82" t="s">
        <v>68</v>
      </c>
      <c r="C15" s="36">
        <f>C16+C19+C35+C40</f>
        <v>26357.899999999998</v>
      </c>
      <c r="F15" s="28"/>
    </row>
    <row r="16" spans="1:6" s="31" customFormat="1" ht="31.5">
      <c r="A16" s="99" t="s">
        <v>67</v>
      </c>
      <c r="B16" s="83" t="s">
        <v>66</v>
      </c>
      <c r="C16" s="36">
        <f>C17</f>
        <v>22574.6</v>
      </c>
    </row>
    <row r="17" spans="1:6" s="31" customFormat="1" ht="66.75" customHeight="1">
      <c r="A17" s="100" t="s">
        <v>219</v>
      </c>
      <c r="B17" s="84" t="s">
        <v>218</v>
      </c>
      <c r="C17" s="44">
        <f>C18</f>
        <v>22574.6</v>
      </c>
      <c r="F17" s="67"/>
    </row>
    <row r="18" spans="1:6" s="31" customFormat="1" ht="47.25" customHeight="1">
      <c r="A18" s="101" t="s">
        <v>217</v>
      </c>
      <c r="B18" s="85" t="s">
        <v>216</v>
      </c>
      <c r="C18" s="35">
        <f>15351.1+7223.5</f>
        <v>22574.6</v>
      </c>
    </row>
    <row r="19" spans="1:6" ht="47.25" hidden="1">
      <c r="A19" s="76" t="s">
        <v>65</v>
      </c>
      <c r="B19" s="86" t="s">
        <v>64</v>
      </c>
      <c r="C19" s="54">
        <f>C20+C22+C30+C26+C24+C28</f>
        <v>0</v>
      </c>
    </row>
    <row r="20" spans="1:6" s="31" customFormat="1" ht="63" hidden="1">
      <c r="A20" s="102" t="s">
        <v>194</v>
      </c>
      <c r="B20" s="87" t="s">
        <v>193</v>
      </c>
      <c r="C20" s="54">
        <f>C21</f>
        <v>0</v>
      </c>
    </row>
    <row r="21" spans="1:6" s="31" customFormat="1" ht="63" hidden="1">
      <c r="A21" s="103" t="s">
        <v>191</v>
      </c>
      <c r="B21" s="88" t="s">
        <v>192</v>
      </c>
      <c r="C21" s="47"/>
    </row>
    <row r="22" spans="1:6" s="31" customFormat="1" ht="141.75" hidden="1">
      <c r="A22" s="102" t="s">
        <v>63</v>
      </c>
      <c r="B22" s="89" t="s">
        <v>62</v>
      </c>
      <c r="C22" s="55">
        <f>C23</f>
        <v>0</v>
      </c>
    </row>
    <row r="23" spans="1:6" s="31" customFormat="1" ht="126" hidden="1">
      <c r="A23" s="104" t="s">
        <v>61</v>
      </c>
      <c r="B23" s="90" t="s">
        <v>60</v>
      </c>
      <c r="C23" s="52"/>
    </row>
    <row r="24" spans="1:6" s="31" customFormat="1" ht="189" hidden="1">
      <c r="A24" s="76" t="s">
        <v>196</v>
      </c>
      <c r="B24" s="87" t="s">
        <v>188</v>
      </c>
      <c r="C24" s="55">
        <f>C25</f>
        <v>0</v>
      </c>
    </row>
    <row r="25" spans="1:6" s="31" customFormat="1" ht="189" hidden="1">
      <c r="A25" s="77" t="s">
        <v>195</v>
      </c>
      <c r="B25" s="91" t="s">
        <v>188</v>
      </c>
      <c r="C25" s="52"/>
    </row>
    <row r="26" spans="1:6" s="31" customFormat="1" ht="141.75" hidden="1">
      <c r="A26" s="76" t="s">
        <v>198</v>
      </c>
      <c r="B26" s="87" t="s">
        <v>189</v>
      </c>
      <c r="C26" s="55">
        <f>C27</f>
        <v>0</v>
      </c>
    </row>
    <row r="27" spans="1:6" s="31" customFormat="1" ht="129.75" hidden="1" customHeight="1">
      <c r="A27" s="77" t="s">
        <v>197</v>
      </c>
      <c r="B27" s="91" t="s">
        <v>189</v>
      </c>
      <c r="C27" s="52"/>
    </row>
    <row r="28" spans="1:6" s="31" customFormat="1" ht="93" hidden="1" customHeight="1">
      <c r="A28" s="76" t="s">
        <v>200</v>
      </c>
      <c r="B28" s="92" t="s">
        <v>201</v>
      </c>
      <c r="C28" s="55">
        <f>C29</f>
        <v>0</v>
      </c>
    </row>
    <row r="29" spans="1:6" s="31" customFormat="1" ht="97.5" hidden="1" customHeight="1">
      <c r="A29" s="77" t="s">
        <v>199</v>
      </c>
      <c r="B29" s="91" t="s">
        <v>187</v>
      </c>
      <c r="C29" s="52"/>
    </row>
    <row r="30" spans="1:6" ht="15.75" hidden="1">
      <c r="A30" s="105" t="s">
        <v>59</v>
      </c>
      <c r="B30" s="93" t="s">
        <v>58</v>
      </c>
      <c r="C30" s="42">
        <f>C31+C32+C33+C34</f>
        <v>0</v>
      </c>
    </row>
    <row r="31" spans="1:6" ht="147" hidden="1" customHeight="1">
      <c r="A31" s="77" t="s">
        <v>57</v>
      </c>
      <c r="B31" s="94" t="s">
        <v>175</v>
      </c>
      <c r="C31" s="47"/>
    </row>
    <row r="32" spans="1:6" ht="47.25" hidden="1">
      <c r="A32" s="77" t="s">
        <v>57</v>
      </c>
      <c r="B32" s="94" t="s">
        <v>185</v>
      </c>
      <c r="C32" s="47"/>
    </row>
    <row r="33" spans="1:5" ht="141.75" hidden="1">
      <c r="A33" s="77" t="s">
        <v>57</v>
      </c>
      <c r="B33" s="95" t="s">
        <v>184</v>
      </c>
      <c r="C33" s="57"/>
    </row>
    <row r="34" spans="1:5" s="31" customFormat="1" ht="63" hidden="1">
      <c r="A34" s="77" t="s">
        <v>57</v>
      </c>
      <c r="B34" s="95" t="s">
        <v>190</v>
      </c>
      <c r="C34" s="57"/>
    </row>
    <row r="35" spans="1:5" ht="31.5" hidden="1">
      <c r="A35" s="76" t="s">
        <v>56</v>
      </c>
      <c r="B35" s="93" t="s">
        <v>55</v>
      </c>
      <c r="C35" s="42">
        <f>C36+C38</f>
        <v>0</v>
      </c>
    </row>
    <row r="36" spans="1:5" ht="63" hidden="1">
      <c r="A36" s="76" t="s">
        <v>54</v>
      </c>
      <c r="B36" s="93" t="s">
        <v>53</v>
      </c>
      <c r="C36" s="42">
        <f>C37</f>
        <v>0</v>
      </c>
    </row>
    <row r="37" spans="1:5" ht="51.75" hidden="1" customHeight="1">
      <c r="A37" s="77" t="s">
        <v>52</v>
      </c>
      <c r="B37" s="90" t="s">
        <v>51</v>
      </c>
      <c r="C37" s="43"/>
    </row>
    <row r="38" spans="1:5" ht="63" hidden="1">
      <c r="A38" s="105" t="s">
        <v>50</v>
      </c>
      <c r="B38" s="93" t="s">
        <v>49</v>
      </c>
      <c r="C38" s="42">
        <f>C39</f>
        <v>0</v>
      </c>
    </row>
    <row r="39" spans="1:5" ht="63" hidden="1">
      <c r="A39" s="106" t="s">
        <v>48</v>
      </c>
      <c r="B39" s="96" t="s">
        <v>47</v>
      </c>
      <c r="C39" s="43"/>
    </row>
    <row r="40" spans="1:5" ht="15.75">
      <c r="A40" s="99" t="s">
        <v>46</v>
      </c>
      <c r="B40" s="82" t="s">
        <v>176</v>
      </c>
      <c r="C40" s="36">
        <f>C41+C43</f>
        <v>3783.3</v>
      </c>
    </row>
    <row r="41" spans="1:5" s="31" customFormat="1" ht="112.5" customHeight="1">
      <c r="A41" s="107" t="s">
        <v>235</v>
      </c>
      <c r="B41" s="65" t="s">
        <v>233</v>
      </c>
      <c r="C41" s="36">
        <f>C42</f>
        <v>110.4</v>
      </c>
    </row>
    <row r="42" spans="1:5" s="31" customFormat="1" ht="113.25" customHeight="1">
      <c r="A42" s="108" t="s">
        <v>236</v>
      </c>
      <c r="B42" s="66" t="s">
        <v>234</v>
      </c>
      <c r="C42" s="35">
        <v>110.4</v>
      </c>
    </row>
    <row r="43" spans="1:5" s="31" customFormat="1" ht="31.5">
      <c r="A43" s="98" t="s">
        <v>44</v>
      </c>
      <c r="B43" s="82" t="s">
        <v>43</v>
      </c>
      <c r="C43" s="36">
        <f>C44</f>
        <v>3672.9</v>
      </c>
    </row>
    <row r="44" spans="1:5" s="31" customFormat="1" ht="47.25">
      <c r="A44" s="98" t="s">
        <v>42</v>
      </c>
      <c r="B44" s="82" t="s">
        <v>41</v>
      </c>
      <c r="C44" s="36">
        <f>C45+C46</f>
        <v>3672.9</v>
      </c>
    </row>
    <row r="45" spans="1:5" s="31" customFormat="1" ht="78.75">
      <c r="A45" s="109" t="s">
        <v>177</v>
      </c>
      <c r="B45" s="97" t="s">
        <v>178</v>
      </c>
      <c r="C45" s="37">
        <v>3672.9</v>
      </c>
    </row>
    <row r="46" spans="1:5" s="31" customFormat="1" ht="267" hidden="1" customHeight="1">
      <c r="A46" s="32" t="s">
        <v>186</v>
      </c>
      <c r="B46" s="33" t="s">
        <v>180</v>
      </c>
      <c r="C46" s="43"/>
      <c r="E46" s="34"/>
    </row>
    <row r="47" spans="1:5" s="31" customFormat="1" ht="78.75" hidden="1">
      <c r="A47" s="58" t="s">
        <v>40</v>
      </c>
      <c r="B47" s="53" t="s">
        <v>39</v>
      </c>
      <c r="C47" s="14">
        <f>C48</f>
        <v>0</v>
      </c>
    </row>
    <row r="48" spans="1:5" s="31" customFormat="1" ht="141.75" hidden="1">
      <c r="A48" s="58" t="s">
        <v>38</v>
      </c>
      <c r="B48" s="56" t="s">
        <v>37</v>
      </c>
      <c r="C48" s="14">
        <f>C49</f>
        <v>0</v>
      </c>
    </row>
    <row r="49" spans="1:3" s="31" customFormat="1" ht="126" hidden="1">
      <c r="A49" s="59" t="s">
        <v>36</v>
      </c>
      <c r="B49" s="53" t="s">
        <v>35</v>
      </c>
      <c r="C49" s="14">
        <f>C50</f>
        <v>0</v>
      </c>
    </row>
    <row r="50" spans="1:3" s="31" customFormat="1" ht="78.75" hidden="1">
      <c r="A50" s="60" t="s">
        <v>34</v>
      </c>
      <c r="B50" s="61" t="s">
        <v>33</v>
      </c>
      <c r="C50" s="11"/>
    </row>
    <row r="51" spans="1:3" s="31" customFormat="1" ht="63" hidden="1">
      <c r="A51" s="58" t="s">
        <v>32</v>
      </c>
      <c r="B51" s="53" t="s">
        <v>31</v>
      </c>
      <c r="C51" s="14">
        <f>C52</f>
        <v>0</v>
      </c>
    </row>
    <row r="52" spans="1:3" s="31" customFormat="1" ht="69" hidden="1" customHeight="1">
      <c r="A52" s="58" t="s">
        <v>30</v>
      </c>
      <c r="B52" s="53" t="s">
        <v>29</v>
      </c>
      <c r="C52" s="14">
        <f>C53</f>
        <v>0</v>
      </c>
    </row>
    <row r="53" spans="1:3" s="31" customFormat="1" ht="78.75" hidden="1">
      <c r="A53" s="60" t="s">
        <v>28</v>
      </c>
      <c r="B53" s="62" t="s">
        <v>27</v>
      </c>
      <c r="C53" s="11"/>
    </row>
    <row r="54" spans="1:3" s="31" customFormat="1" hidden="1"/>
  </sheetData>
  <mergeCells count="8">
    <mergeCell ref="A9:C9"/>
    <mergeCell ref="B11:B12"/>
    <mergeCell ref="B2:C2"/>
    <mergeCell ref="B3:C3"/>
    <mergeCell ref="B4:C4"/>
    <mergeCell ref="B5:C5"/>
    <mergeCell ref="B6:C6"/>
    <mergeCell ref="A8:C8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51"/>
  <sheetViews>
    <sheetView topLeftCell="A4" zoomScaleNormal="100" workbookViewId="0">
      <selection activeCell="G19" sqref="G19"/>
    </sheetView>
  </sheetViews>
  <sheetFormatPr defaultRowHeight="15"/>
  <cols>
    <col min="1" max="1" width="28.140625" customWidth="1"/>
    <col min="2" max="2" width="44" customWidth="1"/>
    <col min="3" max="3" width="13" customWidth="1"/>
    <col min="4" max="4" width="13.140625" customWidth="1"/>
    <col min="5" max="5" width="15" customWidth="1"/>
    <col min="6" max="6" width="15.140625" customWidth="1"/>
    <col min="257" max="257" width="27" customWidth="1"/>
    <col min="258" max="258" width="44" customWidth="1"/>
    <col min="259" max="259" width="15.85546875" customWidth="1"/>
    <col min="261" max="261" width="15" customWidth="1"/>
    <col min="262" max="262" width="15.140625" customWidth="1"/>
    <col min="513" max="513" width="27" customWidth="1"/>
    <col min="514" max="514" width="44" customWidth="1"/>
    <col min="515" max="515" width="15.85546875" customWidth="1"/>
    <col min="517" max="517" width="15" customWidth="1"/>
    <col min="518" max="518" width="15.140625" customWidth="1"/>
    <col min="769" max="769" width="27" customWidth="1"/>
    <col min="770" max="770" width="44" customWidth="1"/>
    <col min="771" max="771" width="15.85546875" customWidth="1"/>
    <col min="773" max="773" width="15" customWidth="1"/>
    <col min="774" max="774" width="15.140625" customWidth="1"/>
    <col min="1025" max="1025" width="27" customWidth="1"/>
    <col min="1026" max="1026" width="44" customWidth="1"/>
    <col min="1027" max="1027" width="15.85546875" customWidth="1"/>
    <col min="1029" max="1029" width="15" customWidth="1"/>
    <col min="1030" max="1030" width="15.140625" customWidth="1"/>
    <col min="1281" max="1281" width="27" customWidth="1"/>
    <col min="1282" max="1282" width="44" customWidth="1"/>
    <col min="1283" max="1283" width="15.85546875" customWidth="1"/>
    <col min="1285" max="1285" width="15" customWidth="1"/>
    <col min="1286" max="1286" width="15.140625" customWidth="1"/>
    <col min="1537" max="1537" width="27" customWidth="1"/>
    <col min="1538" max="1538" width="44" customWidth="1"/>
    <col min="1539" max="1539" width="15.85546875" customWidth="1"/>
    <col min="1541" max="1541" width="15" customWidth="1"/>
    <col min="1542" max="1542" width="15.140625" customWidth="1"/>
    <col min="1793" max="1793" width="27" customWidth="1"/>
    <col min="1794" max="1794" width="44" customWidth="1"/>
    <col min="1795" max="1795" width="15.85546875" customWidth="1"/>
    <col min="1797" max="1797" width="15" customWidth="1"/>
    <col min="1798" max="1798" width="15.140625" customWidth="1"/>
    <col min="2049" max="2049" width="27" customWidth="1"/>
    <col min="2050" max="2050" width="44" customWidth="1"/>
    <col min="2051" max="2051" width="15.85546875" customWidth="1"/>
    <col min="2053" max="2053" width="15" customWidth="1"/>
    <col min="2054" max="2054" width="15.140625" customWidth="1"/>
    <col min="2305" max="2305" width="27" customWidth="1"/>
    <col min="2306" max="2306" width="44" customWidth="1"/>
    <col min="2307" max="2307" width="15.85546875" customWidth="1"/>
    <col min="2309" max="2309" width="15" customWidth="1"/>
    <col min="2310" max="2310" width="15.140625" customWidth="1"/>
    <col min="2561" max="2561" width="27" customWidth="1"/>
    <col min="2562" max="2562" width="44" customWidth="1"/>
    <col min="2563" max="2563" width="15.85546875" customWidth="1"/>
    <col min="2565" max="2565" width="15" customWidth="1"/>
    <col min="2566" max="2566" width="15.140625" customWidth="1"/>
    <col min="2817" max="2817" width="27" customWidth="1"/>
    <col min="2818" max="2818" width="44" customWidth="1"/>
    <col min="2819" max="2819" width="15.85546875" customWidth="1"/>
    <col min="2821" max="2821" width="15" customWidth="1"/>
    <col min="2822" max="2822" width="15.140625" customWidth="1"/>
    <col min="3073" max="3073" width="27" customWidth="1"/>
    <col min="3074" max="3074" width="44" customWidth="1"/>
    <col min="3075" max="3075" width="15.85546875" customWidth="1"/>
    <col min="3077" max="3077" width="15" customWidth="1"/>
    <col min="3078" max="3078" width="15.140625" customWidth="1"/>
    <col min="3329" max="3329" width="27" customWidth="1"/>
    <col min="3330" max="3330" width="44" customWidth="1"/>
    <col min="3331" max="3331" width="15.85546875" customWidth="1"/>
    <col min="3333" max="3333" width="15" customWidth="1"/>
    <col min="3334" max="3334" width="15.140625" customWidth="1"/>
    <col min="3585" max="3585" width="27" customWidth="1"/>
    <col min="3586" max="3586" width="44" customWidth="1"/>
    <col min="3587" max="3587" width="15.85546875" customWidth="1"/>
    <col min="3589" max="3589" width="15" customWidth="1"/>
    <col min="3590" max="3590" width="15.140625" customWidth="1"/>
    <col min="3841" max="3841" width="27" customWidth="1"/>
    <col min="3842" max="3842" width="44" customWidth="1"/>
    <col min="3843" max="3843" width="15.85546875" customWidth="1"/>
    <col min="3845" max="3845" width="15" customWidth="1"/>
    <col min="3846" max="3846" width="15.140625" customWidth="1"/>
    <col min="4097" max="4097" width="27" customWidth="1"/>
    <col min="4098" max="4098" width="44" customWidth="1"/>
    <col min="4099" max="4099" width="15.85546875" customWidth="1"/>
    <col min="4101" max="4101" width="15" customWidth="1"/>
    <col min="4102" max="4102" width="15.140625" customWidth="1"/>
    <col min="4353" max="4353" width="27" customWidth="1"/>
    <col min="4354" max="4354" width="44" customWidth="1"/>
    <col min="4355" max="4355" width="15.85546875" customWidth="1"/>
    <col min="4357" max="4357" width="15" customWidth="1"/>
    <col min="4358" max="4358" width="15.140625" customWidth="1"/>
    <col min="4609" max="4609" width="27" customWidth="1"/>
    <col min="4610" max="4610" width="44" customWidth="1"/>
    <col min="4611" max="4611" width="15.85546875" customWidth="1"/>
    <col min="4613" max="4613" width="15" customWidth="1"/>
    <col min="4614" max="4614" width="15.140625" customWidth="1"/>
    <col min="4865" max="4865" width="27" customWidth="1"/>
    <col min="4866" max="4866" width="44" customWidth="1"/>
    <col min="4867" max="4867" width="15.85546875" customWidth="1"/>
    <col min="4869" max="4869" width="15" customWidth="1"/>
    <col min="4870" max="4870" width="15.140625" customWidth="1"/>
    <col min="5121" max="5121" width="27" customWidth="1"/>
    <col min="5122" max="5122" width="44" customWidth="1"/>
    <col min="5123" max="5123" width="15.85546875" customWidth="1"/>
    <col min="5125" max="5125" width="15" customWidth="1"/>
    <col min="5126" max="5126" width="15.140625" customWidth="1"/>
    <col min="5377" max="5377" width="27" customWidth="1"/>
    <col min="5378" max="5378" width="44" customWidth="1"/>
    <col min="5379" max="5379" width="15.85546875" customWidth="1"/>
    <col min="5381" max="5381" width="15" customWidth="1"/>
    <col min="5382" max="5382" width="15.140625" customWidth="1"/>
    <col min="5633" max="5633" width="27" customWidth="1"/>
    <col min="5634" max="5634" width="44" customWidth="1"/>
    <col min="5635" max="5635" width="15.85546875" customWidth="1"/>
    <col min="5637" max="5637" width="15" customWidth="1"/>
    <col min="5638" max="5638" width="15.140625" customWidth="1"/>
    <col min="5889" max="5889" width="27" customWidth="1"/>
    <col min="5890" max="5890" width="44" customWidth="1"/>
    <col min="5891" max="5891" width="15.85546875" customWidth="1"/>
    <col min="5893" max="5893" width="15" customWidth="1"/>
    <col min="5894" max="5894" width="15.140625" customWidth="1"/>
    <col min="6145" max="6145" width="27" customWidth="1"/>
    <col min="6146" max="6146" width="44" customWidth="1"/>
    <col min="6147" max="6147" width="15.85546875" customWidth="1"/>
    <col min="6149" max="6149" width="15" customWidth="1"/>
    <col min="6150" max="6150" width="15.140625" customWidth="1"/>
    <col min="6401" max="6401" width="27" customWidth="1"/>
    <col min="6402" max="6402" width="44" customWidth="1"/>
    <col min="6403" max="6403" width="15.85546875" customWidth="1"/>
    <col min="6405" max="6405" width="15" customWidth="1"/>
    <col min="6406" max="6406" width="15.140625" customWidth="1"/>
    <col min="6657" max="6657" width="27" customWidth="1"/>
    <col min="6658" max="6658" width="44" customWidth="1"/>
    <col min="6659" max="6659" width="15.85546875" customWidth="1"/>
    <col min="6661" max="6661" width="15" customWidth="1"/>
    <col min="6662" max="6662" width="15.140625" customWidth="1"/>
    <col min="6913" max="6913" width="27" customWidth="1"/>
    <col min="6914" max="6914" width="44" customWidth="1"/>
    <col min="6915" max="6915" width="15.85546875" customWidth="1"/>
    <col min="6917" max="6917" width="15" customWidth="1"/>
    <col min="6918" max="6918" width="15.140625" customWidth="1"/>
    <col min="7169" max="7169" width="27" customWidth="1"/>
    <col min="7170" max="7170" width="44" customWidth="1"/>
    <col min="7171" max="7171" width="15.85546875" customWidth="1"/>
    <col min="7173" max="7173" width="15" customWidth="1"/>
    <col min="7174" max="7174" width="15.140625" customWidth="1"/>
    <col min="7425" max="7425" width="27" customWidth="1"/>
    <col min="7426" max="7426" width="44" customWidth="1"/>
    <col min="7427" max="7427" width="15.85546875" customWidth="1"/>
    <col min="7429" max="7429" width="15" customWidth="1"/>
    <col min="7430" max="7430" width="15.140625" customWidth="1"/>
    <col min="7681" max="7681" width="27" customWidth="1"/>
    <col min="7682" max="7682" width="44" customWidth="1"/>
    <col min="7683" max="7683" width="15.85546875" customWidth="1"/>
    <col min="7685" max="7685" width="15" customWidth="1"/>
    <col min="7686" max="7686" width="15.140625" customWidth="1"/>
    <col min="7937" max="7937" width="27" customWidth="1"/>
    <col min="7938" max="7938" width="44" customWidth="1"/>
    <col min="7939" max="7939" width="15.85546875" customWidth="1"/>
    <col min="7941" max="7941" width="15" customWidth="1"/>
    <col min="7942" max="7942" width="15.140625" customWidth="1"/>
    <col min="8193" max="8193" width="27" customWidth="1"/>
    <col min="8194" max="8194" width="44" customWidth="1"/>
    <col min="8195" max="8195" width="15.85546875" customWidth="1"/>
    <col min="8197" max="8197" width="15" customWidth="1"/>
    <col min="8198" max="8198" width="15.140625" customWidth="1"/>
    <col min="8449" max="8449" width="27" customWidth="1"/>
    <col min="8450" max="8450" width="44" customWidth="1"/>
    <col min="8451" max="8451" width="15.85546875" customWidth="1"/>
    <col min="8453" max="8453" width="15" customWidth="1"/>
    <col min="8454" max="8454" width="15.140625" customWidth="1"/>
    <col min="8705" max="8705" width="27" customWidth="1"/>
    <col min="8706" max="8706" width="44" customWidth="1"/>
    <col min="8707" max="8707" width="15.85546875" customWidth="1"/>
    <col min="8709" max="8709" width="15" customWidth="1"/>
    <col min="8710" max="8710" width="15.140625" customWidth="1"/>
    <col min="8961" max="8961" width="27" customWidth="1"/>
    <col min="8962" max="8962" width="44" customWidth="1"/>
    <col min="8963" max="8963" width="15.85546875" customWidth="1"/>
    <col min="8965" max="8965" width="15" customWidth="1"/>
    <col min="8966" max="8966" width="15.140625" customWidth="1"/>
    <col min="9217" max="9217" width="27" customWidth="1"/>
    <col min="9218" max="9218" width="44" customWidth="1"/>
    <col min="9219" max="9219" width="15.85546875" customWidth="1"/>
    <col min="9221" max="9221" width="15" customWidth="1"/>
    <col min="9222" max="9222" width="15.140625" customWidth="1"/>
    <col min="9473" max="9473" width="27" customWidth="1"/>
    <col min="9474" max="9474" width="44" customWidth="1"/>
    <col min="9475" max="9475" width="15.85546875" customWidth="1"/>
    <col min="9477" max="9477" width="15" customWidth="1"/>
    <col min="9478" max="9478" width="15.140625" customWidth="1"/>
    <col min="9729" max="9729" width="27" customWidth="1"/>
    <col min="9730" max="9730" width="44" customWidth="1"/>
    <col min="9731" max="9731" width="15.85546875" customWidth="1"/>
    <col min="9733" max="9733" width="15" customWidth="1"/>
    <col min="9734" max="9734" width="15.140625" customWidth="1"/>
    <col min="9985" max="9985" width="27" customWidth="1"/>
    <col min="9986" max="9986" width="44" customWidth="1"/>
    <col min="9987" max="9987" width="15.85546875" customWidth="1"/>
    <col min="9989" max="9989" width="15" customWidth="1"/>
    <col min="9990" max="9990" width="15.140625" customWidth="1"/>
    <col min="10241" max="10241" width="27" customWidth="1"/>
    <col min="10242" max="10242" width="44" customWidth="1"/>
    <col min="10243" max="10243" width="15.85546875" customWidth="1"/>
    <col min="10245" max="10245" width="15" customWidth="1"/>
    <col min="10246" max="10246" width="15.140625" customWidth="1"/>
    <col min="10497" max="10497" width="27" customWidth="1"/>
    <col min="10498" max="10498" width="44" customWidth="1"/>
    <col min="10499" max="10499" width="15.85546875" customWidth="1"/>
    <col min="10501" max="10501" width="15" customWidth="1"/>
    <col min="10502" max="10502" width="15.140625" customWidth="1"/>
    <col min="10753" max="10753" width="27" customWidth="1"/>
    <col min="10754" max="10754" width="44" customWidth="1"/>
    <col min="10755" max="10755" width="15.85546875" customWidth="1"/>
    <col min="10757" max="10757" width="15" customWidth="1"/>
    <col min="10758" max="10758" width="15.140625" customWidth="1"/>
    <col min="11009" max="11009" width="27" customWidth="1"/>
    <col min="11010" max="11010" width="44" customWidth="1"/>
    <col min="11011" max="11011" width="15.85546875" customWidth="1"/>
    <col min="11013" max="11013" width="15" customWidth="1"/>
    <col min="11014" max="11014" width="15.140625" customWidth="1"/>
    <col min="11265" max="11265" width="27" customWidth="1"/>
    <col min="11266" max="11266" width="44" customWidth="1"/>
    <col min="11267" max="11267" width="15.85546875" customWidth="1"/>
    <col min="11269" max="11269" width="15" customWidth="1"/>
    <col min="11270" max="11270" width="15.140625" customWidth="1"/>
    <col min="11521" max="11521" width="27" customWidth="1"/>
    <col min="11522" max="11522" width="44" customWidth="1"/>
    <col min="11523" max="11523" width="15.85546875" customWidth="1"/>
    <col min="11525" max="11525" width="15" customWidth="1"/>
    <col min="11526" max="11526" width="15.140625" customWidth="1"/>
    <col min="11777" max="11777" width="27" customWidth="1"/>
    <col min="11778" max="11778" width="44" customWidth="1"/>
    <col min="11779" max="11779" width="15.85546875" customWidth="1"/>
    <col min="11781" max="11781" width="15" customWidth="1"/>
    <col min="11782" max="11782" width="15.140625" customWidth="1"/>
    <col min="12033" max="12033" width="27" customWidth="1"/>
    <col min="12034" max="12034" width="44" customWidth="1"/>
    <col min="12035" max="12035" width="15.85546875" customWidth="1"/>
    <col min="12037" max="12037" width="15" customWidth="1"/>
    <col min="12038" max="12038" width="15.140625" customWidth="1"/>
    <col min="12289" max="12289" width="27" customWidth="1"/>
    <col min="12290" max="12290" width="44" customWidth="1"/>
    <col min="12291" max="12291" width="15.85546875" customWidth="1"/>
    <col min="12293" max="12293" width="15" customWidth="1"/>
    <col min="12294" max="12294" width="15.140625" customWidth="1"/>
    <col min="12545" max="12545" width="27" customWidth="1"/>
    <col min="12546" max="12546" width="44" customWidth="1"/>
    <col min="12547" max="12547" width="15.85546875" customWidth="1"/>
    <col min="12549" max="12549" width="15" customWidth="1"/>
    <col min="12550" max="12550" width="15.140625" customWidth="1"/>
    <col min="12801" max="12801" width="27" customWidth="1"/>
    <col min="12802" max="12802" width="44" customWidth="1"/>
    <col min="12803" max="12803" width="15.85546875" customWidth="1"/>
    <col min="12805" max="12805" width="15" customWidth="1"/>
    <col min="12806" max="12806" width="15.140625" customWidth="1"/>
    <col min="13057" max="13057" width="27" customWidth="1"/>
    <col min="13058" max="13058" width="44" customWidth="1"/>
    <col min="13059" max="13059" width="15.85546875" customWidth="1"/>
    <col min="13061" max="13061" width="15" customWidth="1"/>
    <col min="13062" max="13062" width="15.140625" customWidth="1"/>
    <col min="13313" max="13313" width="27" customWidth="1"/>
    <col min="13314" max="13314" width="44" customWidth="1"/>
    <col min="13315" max="13315" width="15.85546875" customWidth="1"/>
    <col min="13317" max="13317" width="15" customWidth="1"/>
    <col min="13318" max="13318" width="15.140625" customWidth="1"/>
    <col min="13569" max="13569" width="27" customWidth="1"/>
    <col min="13570" max="13570" width="44" customWidth="1"/>
    <col min="13571" max="13571" width="15.85546875" customWidth="1"/>
    <col min="13573" max="13573" width="15" customWidth="1"/>
    <col min="13574" max="13574" width="15.140625" customWidth="1"/>
    <col min="13825" max="13825" width="27" customWidth="1"/>
    <col min="13826" max="13826" width="44" customWidth="1"/>
    <col min="13827" max="13827" width="15.85546875" customWidth="1"/>
    <col min="13829" max="13829" width="15" customWidth="1"/>
    <col min="13830" max="13830" width="15.140625" customWidth="1"/>
    <col min="14081" max="14081" width="27" customWidth="1"/>
    <col min="14082" max="14082" width="44" customWidth="1"/>
    <col min="14083" max="14083" width="15.85546875" customWidth="1"/>
    <col min="14085" max="14085" width="15" customWidth="1"/>
    <col min="14086" max="14086" width="15.140625" customWidth="1"/>
    <col min="14337" max="14337" width="27" customWidth="1"/>
    <col min="14338" max="14338" width="44" customWidth="1"/>
    <col min="14339" max="14339" width="15.85546875" customWidth="1"/>
    <col min="14341" max="14341" width="15" customWidth="1"/>
    <col min="14342" max="14342" width="15.140625" customWidth="1"/>
    <col min="14593" max="14593" width="27" customWidth="1"/>
    <col min="14594" max="14594" width="44" customWidth="1"/>
    <col min="14595" max="14595" width="15.85546875" customWidth="1"/>
    <col min="14597" max="14597" width="15" customWidth="1"/>
    <col min="14598" max="14598" width="15.140625" customWidth="1"/>
    <col min="14849" max="14849" width="27" customWidth="1"/>
    <col min="14850" max="14850" width="44" customWidth="1"/>
    <col min="14851" max="14851" width="15.85546875" customWidth="1"/>
    <col min="14853" max="14853" width="15" customWidth="1"/>
    <col min="14854" max="14854" width="15.140625" customWidth="1"/>
    <col min="15105" max="15105" width="27" customWidth="1"/>
    <col min="15106" max="15106" width="44" customWidth="1"/>
    <col min="15107" max="15107" width="15.85546875" customWidth="1"/>
    <col min="15109" max="15109" width="15" customWidth="1"/>
    <col min="15110" max="15110" width="15.140625" customWidth="1"/>
    <col min="15361" max="15361" width="27" customWidth="1"/>
    <col min="15362" max="15362" width="44" customWidth="1"/>
    <col min="15363" max="15363" width="15.85546875" customWidth="1"/>
    <col min="15365" max="15365" width="15" customWidth="1"/>
    <col min="15366" max="15366" width="15.140625" customWidth="1"/>
    <col min="15617" max="15617" width="27" customWidth="1"/>
    <col min="15618" max="15618" width="44" customWidth="1"/>
    <col min="15619" max="15619" width="15.85546875" customWidth="1"/>
    <col min="15621" max="15621" width="15" customWidth="1"/>
    <col min="15622" max="15622" width="15.140625" customWidth="1"/>
    <col min="15873" max="15873" width="27" customWidth="1"/>
    <col min="15874" max="15874" width="44" customWidth="1"/>
    <col min="15875" max="15875" width="15.85546875" customWidth="1"/>
    <col min="15877" max="15877" width="15" customWidth="1"/>
    <col min="15878" max="15878" width="15.140625" customWidth="1"/>
    <col min="16129" max="16129" width="27" customWidth="1"/>
    <col min="16130" max="16130" width="44" customWidth="1"/>
    <col min="16131" max="16131" width="15.85546875" customWidth="1"/>
    <col min="16133" max="16133" width="15" customWidth="1"/>
    <col min="16134" max="16134" width="15.140625" customWidth="1"/>
  </cols>
  <sheetData>
    <row r="1" spans="1:6" ht="15.75">
      <c r="A1" s="4"/>
      <c r="B1" s="4"/>
      <c r="C1" s="141" t="s">
        <v>181</v>
      </c>
      <c r="D1" s="141"/>
    </row>
    <row r="2" spans="1:6" ht="15.75">
      <c r="A2" s="4"/>
      <c r="B2" s="141" t="s">
        <v>22</v>
      </c>
      <c r="C2" s="141"/>
      <c r="D2" s="141"/>
    </row>
    <row r="3" spans="1:6" ht="15.75">
      <c r="A3" s="4"/>
      <c r="B3" s="141" t="s">
        <v>21</v>
      </c>
      <c r="C3" s="141"/>
      <c r="D3" s="141"/>
    </row>
    <row r="4" spans="1:6" ht="15.75">
      <c r="A4" s="4"/>
      <c r="B4" s="141" t="s">
        <v>170</v>
      </c>
      <c r="C4" s="141"/>
      <c r="D4" s="141"/>
    </row>
    <row r="5" spans="1:6" ht="15.75">
      <c r="A5" s="4"/>
      <c r="B5" s="141" t="s">
        <v>19</v>
      </c>
      <c r="C5" s="141"/>
      <c r="D5" s="141"/>
    </row>
    <row r="6" spans="1:6" ht="15.75">
      <c r="A6" s="4"/>
      <c r="B6" s="141" t="s">
        <v>18</v>
      </c>
      <c r="C6" s="141"/>
      <c r="D6" s="141"/>
    </row>
    <row r="7" spans="1:6" ht="15.75">
      <c r="A7" s="4"/>
      <c r="B7" s="4"/>
      <c r="C7" s="4"/>
    </row>
    <row r="8" spans="1:6" ht="15.75">
      <c r="A8" s="137" t="s">
        <v>70</v>
      </c>
      <c r="B8" s="137"/>
      <c r="C8" s="137"/>
      <c r="D8" s="137"/>
    </row>
    <row r="9" spans="1:6" ht="15.75">
      <c r="A9" s="137" t="s">
        <v>231</v>
      </c>
      <c r="B9" s="137"/>
      <c r="C9" s="137"/>
      <c r="D9" s="137"/>
    </row>
    <row r="10" spans="1:6" ht="15.75">
      <c r="A10" s="7"/>
      <c r="B10" s="4"/>
      <c r="C10" s="4"/>
    </row>
    <row r="11" spans="1:6" ht="15.75">
      <c r="A11" s="148" t="s">
        <v>168</v>
      </c>
      <c r="B11" s="151" t="s">
        <v>160</v>
      </c>
      <c r="C11" s="154" t="s">
        <v>172</v>
      </c>
      <c r="D11" s="155"/>
    </row>
    <row r="12" spans="1:6" ht="15.75">
      <c r="A12" s="159"/>
      <c r="B12" s="158"/>
      <c r="C12" s="156" t="s">
        <v>174</v>
      </c>
      <c r="D12" s="157"/>
    </row>
    <row r="13" spans="1:6" ht="15.75">
      <c r="A13" s="149"/>
      <c r="B13" s="152"/>
      <c r="C13" s="24" t="s">
        <v>220</v>
      </c>
      <c r="D13" s="24" t="s">
        <v>232</v>
      </c>
    </row>
    <row r="14" spans="1:6" ht="15.75">
      <c r="A14" s="27">
        <v>1</v>
      </c>
      <c r="B14" s="27">
        <v>2</v>
      </c>
      <c r="C14" s="27">
        <v>3</v>
      </c>
      <c r="D14" s="30">
        <v>4</v>
      </c>
    </row>
    <row r="15" spans="1:6" ht="15.75">
      <c r="A15" s="68" t="s">
        <v>71</v>
      </c>
      <c r="B15" s="68" t="s">
        <v>70</v>
      </c>
      <c r="C15" s="36">
        <f>C16+C47+C43</f>
        <v>27235.22</v>
      </c>
      <c r="D15" s="36">
        <f>D16+D47+D43</f>
        <v>28146.210000000003</v>
      </c>
    </row>
    <row r="16" spans="1:6" ht="47.25">
      <c r="A16" s="68" t="s">
        <v>69</v>
      </c>
      <c r="B16" s="82" t="s">
        <v>68</v>
      </c>
      <c r="C16" s="36">
        <f>C17+C20+C31+C36</f>
        <v>27235.22</v>
      </c>
      <c r="D16" s="36">
        <f>D17+D20+D31+D36</f>
        <v>28146.210000000003</v>
      </c>
      <c r="F16" s="28"/>
    </row>
    <row r="17" spans="1:8" s="31" customFormat="1" ht="31.5">
      <c r="A17" s="69" t="s">
        <v>67</v>
      </c>
      <c r="B17" s="83" t="s">
        <v>66</v>
      </c>
      <c r="C17" s="36">
        <f>C18</f>
        <v>23447.5</v>
      </c>
      <c r="D17" s="36">
        <f>D18</f>
        <v>24353.9</v>
      </c>
    </row>
    <row r="18" spans="1:8" ht="78.75" customHeight="1">
      <c r="A18" s="70" t="s">
        <v>219</v>
      </c>
      <c r="B18" s="84" t="s">
        <v>218</v>
      </c>
      <c r="C18" s="44">
        <f>C19</f>
        <v>23447.5</v>
      </c>
      <c r="D18" s="44">
        <f>D19</f>
        <v>24353.9</v>
      </c>
      <c r="H18" t="s">
        <v>230</v>
      </c>
    </row>
    <row r="19" spans="1:8" s="31" customFormat="1" ht="60.75" customHeight="1">
      <c r="A19" s="71" t="s">
        <v>217</v>
      </c>
      <c r="B19" s="85" t="s">
        <v>216</v>
      </c>
      <c r="C19" s="35">
        <f>15935.1+7512.4</f>
        <v>23447.5</v>
      </c>
      <c r="D19" s="35">
        <f>16541+7812.9</f>
        <v>24353.9</v>
      </c>
    </row>
    <row r="20" spans="1:8" s="31" customFormat="1" ht="47.25" hidden="1">
      <c r="A20" s="72" t="s">
        <v>65</v>
      </c>
      <c r="B20" s="86" t="s">
        <v>64</v>
      </c>
      <c r="C20" s="54">
        <f>C21+C23+C29+C27+C25</f>
        <v>0</v>
      </c>
      <c r="D20" s="54">
        <f>D21+D23+D29+D27+D25</f>
        <v>0</v>
      </c>
    </row>
    <row r="21" spans="1:8" s="31" customFormat="1" ht="63" hidden="1">
      <c r="A21" s="73" t="s">
        <v>194</v>
      </c>
      <c r="B21" s="87" t="s">
        <v>193</v>
      </c>
      <c r="C21" s="55">
        <f>C22</f>
        <v>0</v>
      </c>
      <c r="D21" s="55">
        <f>D22</f>
        <v>0</v>
      </c>
    </row>
    <row r="22" spans="1:8" s="31" customFormat="1" ht="63" hidden="1">
      <c r="A22" s="74" t="s">
        <v>191</v>
      </c>
      <c r="B22" s="88" t="s">
        <v>192</v>
      </c>
      <c r="C22" s="52"/>
      <c r="D22" s="52"/>
    </row>
    <row r="23" spans="1:8" s="31" customFormat="1" ht="141.75" hidden="1">
      <c r="A23" s="73" t="s">
        <v>63</v>
      </c>
      <c r="B23" s="89" t="s">
        <v>62</v>
      </c>
      <c r="C23" s="55">
        <f>C24</f>
        <v>0</v>
      </c>
      <c r="D23" s="55">
        <f>D24</f>
        <v>0</v>
      </c>
    </row>
    <row r="24" spans="1:8" s="31" customFormat="1" ht="126" hidden="1">
      <c r="A24" s="75" t="s">
        <v>61</v>
      </c>
      <c r="B24" s="90" t="s">
        <v>60</v>
      </c>
      <c r="C24" s="52"/>
      <c r="D24" s="52"/>
    </row>
    <row r="25" spans="1:8" s="31" customFormat="1" ht="189" hidden="1">
      <c r="A25" s="76" t="s">
        <v>196</v>
      </c>
      <c r="B25" s="87" t="s">
        <v>188</v>
      </c>
      <c r="C25" s="55">
        <f>C26</f>
        <v>0</v>
      </c>
      <c r="D25" s="55">
        <f>D26</f>
        <v>0</v>
      </c>
    </row>
    <row r="26" spans="1:8" s="31" customFormat="1" ht="189" hidden="1">
      <c r="A26" s="77" t="s">
        <v>195</v>
      </c>
      <c r="B26" s="91" t="s">
        <v>188</v>
      </c>
      <c r="C26" s="52"/>
      <c r="D26" s="52"/>
    </row>
    <row r="27" spans="1:8" s="31" customFormat="1" ht="141.75" hidden="1">
      <c r="A27" s="76" t="s">
        <v>198</v>
      </c>
      <c r="B27" s="87" t="s">
        <v>189</v>
      </c>
      <c r="C27" s="55">
        <f>C28</f>
        <v>0</v>
      </c>
      <c r="D27" s="55">
        <f>D28</f>
        <v>0</v>
      </c>
    </row>
    <row r="28" spans="1:8" s="31" customFormat="1" ht="129" hidden="1" customHeight="1">
      <c r="A28" s="77" t="s">
        <v>197</v>
      </c>
      <c r="B28" s="91" t="s">
        <v>189</v>
      </c>
      <c r="C28" s="52"/>
      <c r="D28" s="52"/>
    </row>
    <row r="29" spans="1:8" s="31" customFormat="1" ht="15.75" hidden="1">
      <c r="A29" s="72" t="s">
        <v>59</v>
      </c>
      <c r="B29" s="110" t="s">
        <v>58</v>
      </c>
      <c r="C29" s="54">
        <f>C30</f>
        <v>0</v>
      </c>
      <c r="D29" s="54">
        <f>D30</f>
        <v>0</v>
      </c>
    </row>
    <row r="30" spans="1:8" s="31" customFormat="1" ht="40.5" hidden="1" customHeight="1">
      <c r="A30" s="79" t="s">
        <v>57</v>
      </c>
      <c r="B30" s="95" t="s">
        <v>190</v>
      </c>
      <c r="C30" s="47"/>
      <c r="D30" s="47"/>
    </row>
    <row r="31" spans="1:8" ht="52.5" hidden="1" customHeight="1">
      <c r="A31" s="72" t="s">
        <v>56</v>
      </c>
      <c r="B31" s="93" t="s">
        <v>55</v>
      </c>
      <c r="C31" s="42">
        <f>C32+C34</f>
        <v>0</v>
      </c>
      <c r="D31" s="42">
        <f>D32+D34</f>
        <v>0</v>
      </c>
    </row>
    <row r="32" spans="1:8" ht="66" hidden="1" customHeight="1">
      <c r="A32" s="72" t="s">
        <v>54</v>
      </c>
      <c r="B32" s="93" t="s">
        <v>53</v>
      </c>
      <c r="C32" s="42">
        <f>C33</f>
        <v>0</v>
      </c>
      <c r="D32" s="42">
        <f>D33</f>
        <v>0</v>
      </c>
    </row>
    <row r="33" spans="1:5" ht="66.75" hidden="1" customHeight="1">
      <c r="A33" s="79" t="s">
        <v>52</v>
      </c>
      <c r="B33" s="90" t="s">
        <v>51</v>
      </c>
      <c r="C33" s="43"/>
      <c r="D33" s="43"/>
    </row>
    <row r="34" spans="1:5" ht="95.25" hidden="1" customHeight="1">
      <c r="A34" s="78" t="s">
        <v>50</v>
      </c>
      <c r="B34" s="93" t="s">
        <v>49</v>
      </c>
      <c r="C34" s="42">
        <f>C35</f>
        <v>0</v>
      </c>
      <c r="D34" s="42">
        <f>D35</f>
        <v>0</v>
      </c>
    </row>
    <row r="35" spans="1:5" ht="89.25" hidden="1" customHeight="1">
      <c r="A35" s="80" t="s">
        <v>48</v>
      </c>
      <c r="B35" s="96" t="s">
        <v>47</v>
      </c>
      <c r="C35" s="43"/>
      <c r="D35" s="43"/>
    </row>
    <row r="36" spans="1:5" ht="15.75">
      <c r="A36" s="69" t="s">
        <v>46</v>
      </c>
      <c r="B36" s="82" t="s">
        <v>176</v>
      </c>
      <c r="C36" s="36">
        <f>C37+C39</f>
        <v>3787.7200000000003</v>
      </c>
      <c r="D36" s="36">
        <f>D37+D39</f>
        <v>3792.31</v>
      </c>
    </row>
    <row r="37" spans="1:5" ht="110.25">
      <c r="A37" s="107" t="s">
        <v>235</v>
      </c>
      <c r="B37" s="65" t="s">
        <v>233</v>
      </c>
      <c r="C37" s="36">
        <f>C38</f>
        <v>114.82</v>
      </c>
      <c r="D37" s="36">
        <f>D38</f>
        <v>119.41</v>
      </c>
    </row>
    <row r="38" spans="1:5" ht="82.5" customHeight="1">
      <c r="A38" s="108" t="s">
        <v>236</v>
      </c>
      <c r="B38" s="66" t="s">
        <v>234</v>
      </c>
      <c r="C38" s="35">
        <v>114.82</v>
      </c>
      <c r="D38" s="35">
        <v>119.41</v>
      </c>
    </row>
    <row r="39" spans="1:5" ht="31.5">
      <c r="A39" s="68" t="s">
        <v>44</v>
      </c>
      <c r="B39" s="82" t="s">
        <v>43</v>
      </c>
      <c r="C39" s="36">
        <f>C40</f>
        <v>3672.9</v>
      </c>
      <c r="D39" s="36">
        <f>D40</f>
        <v>3672.9</v>
      </c>
    </row>
    <row r="40" spans="1:5" ht="47.25">
      <c r="A40" s="68" t="s">
        <v>42</v>
      </c>
      <c r="B40" s="82" t="s">
        <v>41</v>
      </c>
      <c r="C40" s="36">
        <f>C41+C42</f>
        <v>3672.9</v>
      </c>
      <c r="D40" s="36">
        <f>D41+D42</f>
        <v>3672.9</v>
      </c>
    </row>
    <row r="41" spans="1:5" ht="78.75">
      <c r="A41" s="81" t="s">
        <v>177</v>
      </c>
      <c r="B41" s="97" t="s">
        <v>178</v>
      </c>
      <c r="C41" s="37">
        <v>3672.9</v>
      </c>
      <c r="D41" s="37">
        <v>3672.9</v>
      </c>
    </row>
    <row r="42" spans="1:5" ht="274.5" hidden="1" customHeight="1">
      <c r="A42" s="32" t="s">
        <v>179</v>
      </c>
      <c r="B42" s="33" t="s">
        <v>180</v>
      </c>
      <c r="C42" s="43"/>
      <c r="D42" s="43"/>
      <c r="E42" s="29"/>
    </row>
    <row r="43" spans="1:5" ht="78.75" hidden="1">
      <c r="A43" s="16" t="s">
        <v>40</v>
      </c>
      <c r="B43" s="15" t="s">
        <v>39</v>
      </c>
      <c r="C43" s="14">
        <f t="shared" ref="C43:D45" si="0">C44</f>
        <v>0</v>
      </c>
      <c r="D43" s="14">
        <f t="shared" si="0"/>
        <v>0</v>
      </c>
    </row>
    <row r="44" spans="1:5" ht="141.75" hidden="1">
      <c r="A44" s="16" t="s">
        <v>38</v>
      </c>
      <c r="B44" s="19" t="s">
        <v>37</v>
      </c>
      <c r="C44" s="14">
        <f t="shared" si="0"/>
        <v>0</v>
      </c>
      <c r="D44" s="14">
        <f t="shared" si="0"/>
        <v>0</v>
      </c>
    </row>
    <row r="45" spans="1:5" ht="126" hidden="1">
      <c r="A45" s="18" t="s">
        <v>36</v>
      </c>
      <c r="B45" s="15" t="s">
        <v>35</v>
      </c>
      <c r="C45" s="14">
        <f t="shared" si="0"/>
        <v>0</v>
      </c>
      <c r="D45" s="14">
        <f t="shared" si="0"/>
        <v>0</v>
      </c>
    </row>
    <row r="46" spans="1:5" ht="78.75" hidden="1">
      <c r="A46" s="13" t="s">
        <v>34</v>
      </c>
      <c r="B46" s="17" t="s">
        <v>33</v>
      </c>
      <c r="C46" s="11"/>
      <c r="D46" s="11"/>
    </row>
    <row r="47" spans="1:5" ht="63" hidden="1">
      <c r="A47" s="16" t="s">
        <v>32</v>
      </c>
      <c r="B47" s="15" t="s">
        <v>31</v>
      </c>
      <c r="C47" s="14">
        <f>C48</f>
        <v>0</v>
      </c>
      <c r="D47" s="14">
        <f>D48</f>
        <v>0</v>
      </c>
    </row>
    <row r="48" spans="1:5" ht="69" hidden="1" customHeight="1">
      <c r="A48" s="16" t="s">
        <v>30</v>
      </c>
      <c r="B48" s="15" t="s">
        <v>29</v>
      </c>
      <c r="C48" s="14">
        <f>C49</f>
        <v>0</v>
      </c>
      <c r="D48" s="14">
        <f>D49</f>
        <v>0</v>
      </c>
    </row>
    <row r="49" spans="1:4" ht="78.75" hidden="1">
      <c r="A49" s="13" t="s">
        <v>28</v>
      </c>
      <c r="B49" s="12" t="s">
        <v>27</v>
      </c>
      <c r="C49" s="11"/>
      <c r="D49" s="11"/>
    </row>
    <row r="50" spans="1:4">
      <c r="C50" s="45"/>
      <c r="D50" s="45"/>
    </row>
    <row r="51" spans="1:4">
      <c r="C51" s="45"/>
      <c r="D51" s="45"/>
    </row>
  </sheetData>
  <mergeCells count="12">
    <mergeCell ref="B6:D6"/>
    <mergeCell ref="C11:D11"/>
    <mergeCell ref="C12:D12"/>
    <mergeCell ref="B11:B13"/>
    <mergeCell ref="A11:A13"/>
    <mergeCell ref="A9:D9"/>
    <mergeCell ref="A8:D8"/>
    <mergeCell ref="C1:D1"/>
    <mergeCell ref="B2:D2"/>
    <mergeCell ref="B3:D3"/>
    <mergeCell ref="B4:D4"/>
    <mergeCell ref="B5:D5"/>
  </mergeCells>
  <printOptions horizontalCentered="1"/>
  <pageMargins left="0.70866141732283472" right="0.39370078740157483" top="0.55118110236220474" bottom="0.55118110236220474" header="0" footer="0"/>
  <pageSetup paperSize="9" scale="9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прил1 ист</vt:lpstr>
      <vt:lpstr>прил2 ист</vt:lpstr>
      <vt:lpstr>прил3 дох</vt:lpstr>
      <vt:lpstr>прил4 дох</vt:lpstr>
      <vt:lpstr>прил5 безв</vt:lpstr>
      <vt:lpstr>прил6 безв</vt:lpstr>
      <vt:lpstr>'прил4 дох'!Заголовки_для_печати</vt:lpstr>
      <vt:lpstr>'прил6 безв'!Заголовки_для_печати</vt:lpstr>
      <vt:lpstr>'прил6 безв'!Область_печати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Модеева</dc:creator>
  <cp:lastModifiedBy>Ольга Кавгина</cp:lastModifiedBy>
  <cp:lastPrinted>2021-10-18T06:26:56Z</cp:lastPrinted>
  <dcterms:created xsi:type="dcterms:W3CDTF">2019-09-10T06:52:50Z</dcterms:created>
  <dcterms:modified xsi:type="dcterms:W3CDTF">2021-11-01T11:52:25Z</dcterms:modified>
</cp:coreProperties>
</file>