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15" windowWidth="15450" windowHeight="11640" activeTab="0"/>
  </bookViews>
  <sheets>
    <sheet name="МСУ" sheetId="4" r:id="rId1"/>
  </sheets>
  <definedNames>
    <definedName name="_xlnm.Print_Titles" localSheetId="0">'МСУ'!$5:$7</definedName>
  </definedNames>
  <calcPr calcId="125725"/>
</workbook>
</file>

<file path=xl/sharedStrings.xml><?xml version="1.0" encoding="utf-8"?>
<sst xmlns="http://schemas.openxmlformats.org/spreadsheetml/2006/main" count="1025" uniqueCount="378">
  <si>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</si>
  <si>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</si>
  <si>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</si>
  <si>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</si>
  <si>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</si>
  <si>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</si>
  <si>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</si>
  <si>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</si>
  <si>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</si>
  <si>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</si>
  <si>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</si>
  <si>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</si>
  <si>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</si>
  <si>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</si>
  <si>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</si>
  <si>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</si>
  <si>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</si>
  <si>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t>
  </si>
  <si>
    <t>Итого:</t>
  </si>
  <si>
    <t>финансовый год + 1</t>
  </si>
  <si>
    <t>Единица измерения: тыс. руб.</t>
  </si>
  <si>
    <t/>
  </si>
  <si>
    <t>1</t>
  </si>
  <si>
    <t>РП</t>
  </si>
  <si>
    <t>1.1</t>
  </si>
  <si>
    <t>РП-А</t>
  </si>
  <si>
    <t>1.1.1</t>
  </si>
  <si>
    <t>Финансирование расходов на содержание органов местного самоуправления поселений</t>
  </si>
  <si>
    <t>РП-А-0100</t>
  </si>
  <si>
    <t>1.1.1.1</t>
  </si>
  <si>
    <t>Закон от 06.10.2003 № 131-ФЗ Об общих принципах организации местного самоуправления в Российской Федерации"</t>
  </si>
  <si>
    <t>ст. 34</t>
  </si>
  <si>
    <t>06.10.2003 - не установлен</t>
  </si>
  <si>
    <t>Закон от 02.03.2007 № 25-ФЗ "О муниципальной службе в Российской Федерации"</t>
  </si>
  <si>
    <t>В целом</t>
  </si>
  <si>
    <t>Решение совета депутатов от 24.04.2009 № 45/236 "О принятии устава Муниципального образования Будогощское городское поселение Киришского муниципального района Ленинградской области"</t>
  </si>
  <si>
    <t>24.04.2009 - не установлен</t>
  </si>
  <si>
    <t>Решение совета депутатов от 26.03.2010 №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</si>
  <si>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t>
  </si>
  <si>
    <t>1.1.2</t>
  </si>
  <si>
    <t>Владение, пользование и распоряжение имуществом, находящимся в муниципальной собственности муниципального района</t>
  </si>
  <si>
    <t>РП-А-1000</t>
  </si>
  <si>
    <t>1.1.2.1</t>
  </si>
  <si>
    <t>пп. 3 п. 1 ст. 14</t>
  </si>
  <si>
    <t>1.1.3</t>
  </si>
  <si>
    <t>Организация в границах поселения  электро-,тепло-,газо-, и водоснабжения населения, водоотведения, снабжения населения топливом</t>
  </si>
  <si>
    <t>РП-А-1100</t>
  </si>
  <si>
    <t>1.1.3.1</t>
  </si>
  <si>
    <t>пп. 4 п. 1 ст. 14</t>
  </si>
  <si>
    <t>Закон от 30.12.2004 № 210-ФЗ "Об основах регулирования тарифов организаций  коммунального комплекса"</t>
  </si>
  <si>
    <t>ст. 5</t>
  </si>
  <si>
    <t>0503</t>
  </si>
  <si>
    <t>1.1.4</t>
  </si>
  <si>
    <t>РП-А-1200</t>
  </si>
  <si>
    <t>1.1.4.1</t>
  </si>
  <si>
    <t>пп. 5 п. 1 ст. 14</t>
  </si>
  <si>
    <t>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</si>
  <si>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</si>
  <si>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Постановление главы администрации Будогощское городское поселение от 12.10.2010 № 43 "Об утверждении долгосрочной целевой программы "Повышение безопасности дорожного движения в муниципальном образовании Будогощское городское поселение Киришского муниципального района Ленинградской области на 2011-2012 годы"</t>
  </si>
  <si>
    <t>1.1.5</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</si>
  <si>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</si>
  <si>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</si>
  <si>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1.1.5.1</t>
  </si>
  <si>
    <t>1.1.6</t>
  </si>
  <si>
    <t>Обеспечение первичных мер пожарной безопасности в границах населенных пунктов поселения</t>
  </si>
  <si>
    <t>РП-А-1700</t>
  </si>
  <si>
    <t>1.1.6.1</t>
  </si>
  <si>
    <t>пп. 9 п. 1 ст. 14</t>
  </si>
  <si>
    <t>Закон от 21.12.1994 № 69-ФЗ "О пожарной безопасности"</t>
  </si>
  <si>
    <t>ст. 19</t>
  </si>
  <si>
    <t>Областной закон от 25.12.2006 № 169-оз О пожарной безопасности в Ленинградской области</t>
  </si>
  <si>
    <t>Постановление Правительства Ленинградской области от 23.07.2007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</si>
  <si>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</si>
  <si>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1.1.7</t>
  </si>
  <si>
    <t>Создание условий для обеспечения жителей поселения услугами связи, общественного питания, торговли и бытового обслуживания.</t>
  </si>
  <si>
    <t>РП-А-1800</t>
  </si>
  <si>
    <t>1.1.7.1</t>
  </si>
  <si>
    <t>пп. 10 п. 1 ст. 14</t>
  </si>
  <si>
    <t>1.1.8</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</si>
  <si>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</si>
  <si>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</si>
  <si>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1.1.8.1</t>
  </si>
  <si>
    <t>0801</t>
  </si>
  <si>
    <t>пп. 11 п. 1 ст. 14</t>
  </si>
  <si>
    <t>Закон от 29.12.1994 № 78-ФЗ "О библиотечном деле"</t>
  </si>
  <si>
    <t>ст. 40</t>
  </si>
  <si>
    <t>29.12.1994 - не установлен</t>
  </si>
  <si>
    <t>15.05.2006 - не установлен</t>
  </si>
  <si>
    <t>1.1.9</t>
  </si>
  <si>
    <t>Создание условий для организации досуга и обеспечения жителей поселения услугами организаций культуры</t>
  </si>
  <si>
    <t>РП-А-2000</t>
  </si>
  <si>
    <t>1.1.9.1</t>
  </si>
  <si>
    <t>пп. 12 п. 1 ст. 14</t>
  </si>
  <si>
    <t>1.1.10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</si>
  <si>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</si>
  <si>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</si>
  <si>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1.1.10.1</t>
  </si>
  <si>
    <t>пп. 14 п. 1 ст. 14</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</si>
  <si>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</si>
  <si>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1.1.11</t>
  </si>
  <si>
    <t>Организация сбора и вывоза бытовых отходов</t>
  </si>
  <si>
    <t>РП-А-2700</t>
  </si>
  <si>
    <t>1.1.11.1</t>
  </si>
  <si>
    <t>пп. 18 п. 1 ст. 14</t>
  </si>
  <si>
    <t>Закон от 10.01.2002 № 7-ФЗ "Об охране окружающей среды"</t>
  </si>
  <si>
    <t>1.1.12</t>
  </si>
  <si>
    <t>РП-А-2800</t>
  </si>
  <si>
    <t>1.1.12.1</t>
  </si>
  <si>
    <t>пп. 19 п. 1 ст. 14</t>
  </si>
  <si>
    <t>1.1.13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</si>
  <si>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</si>
  <si>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</si>
  <si>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1.1.13.1</t>
  </si>
  <si>
    <t>пп. 20 п. 1 ст. 14</t>
  </si>
  <si>
    <t>Постановление Правительства Российской Федерации от 13.11.2006 № 680 "О составе схем территориального планирования Российской Федерации"</t>
  </si>
  <si>
    <t>13.11.2006 - не установлен</t>
  </si>
  <si>
    <t>1.1.14</t>
  </si>
  <si>
    <t>1.1.14.1</t>
  </si>
  <si>
    <t>1.1.15</t>
  </si>
  <si>
    <t>Организация ритуальных услуг и содержание мест захоронения</t>
  </si>
  <si>
    <t>РП-А-3100</t>
  </si>
  <si>
    <t>1.1.15.1</t>
  </si>
  <si>
    <t>пп. 22 п. 1 ст. 14</t>
  </si>
  <si>
    <t>Закон от 12.01.1996 № 8-ФЗ "О погребении и похоронном деле"</t>
  </si>
  <si>
    <t>Осуществление мероприятий по обеспечению безопасности людей на водных объектах, охране их жизни и здоровья</t>
  </si>
  <si>
    <t>РП-А-3500</t>
  </si>
  <si>
    <t>пп. 26 п. 1 ст. 14</t>
  </si>
  <si>
    <t>1.1.17</t>
  </si>
  <si>
    <t>1.1.17.1</t>
  </si>
  <si>
    <t>1.2</t>
  </si>
  <si>
    <t>1.2.1</t>
  </si>
  <si>
    <t>1.2.1.1</t>
  </si>
  <si>
    <t>1.2.2.1</t>
  </si>
  <si>
    <t>1.3</t>
  </si>
  <si>
    <t>РП-В</t>
  </si>
  <si>
    <t>1.3.1</t>
  </si>
  <si>
    <t>РП-В-0100</t>
  </si>
  <si>
    <t>1.3.1.1</t>
  </si>
  <si>
    <t>0203</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</si>
  <si>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где отсутствуют военные комиссариаты"</t>
  </si>
  <si>
    <t>РП-Г</t>
  </si>
  <si>
    <t>Иные расходные обязательства, исполняемые за счет собственных доходов</t>
  </si>
  <si>
    <t>РП-Г-0800</t>
  </si>
  <si>
    <t>ст. 14.1</t>
  </si>
  <si>
    <t>Решение совета депутатов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t>
  </si>
  <si>
    <t>01.06.2008-не установлен</t>
  </si>
  <si>
    <t>Решение совета депутатов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t>
  </si>
  <si>
    <t>Решение совета депутатов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</si>
  <si>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ультуры"</t>
  </si>
  <si>
    <t>1101</t>
  </si>
  <si>
    <t>Муниципальное образование Будогощское городское поселение Киришского муниципального района Ленинградской области</t>
  </si>
  <si>
    <t>Исп. Смирнова Е. т. 8 81368 270 49</t>
  </si>
  <si>
    <t>0106</t>
  </si>
  <si>
    <t>0104</t>
  </si>
  <si>
    <t>0309</t>
  </si>
  <si>
    <t>Постановление Правительства Ленинградской области от 26.04.2012 г. №129 "О внесении изменений в Постановление Правительства Ленинградской области  от 15.06.2011 г.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и по видам экономической деятельности" утверждении Порядка и условий предоставления и расходования субсидий бюджетам муниципальных образований на обеспечение выплат стимулирующего характера основному персоналу  муниицпальных музеев и библиотек Ленинградской области утверждения распределения субсидий на 2012 год</t>
  </si>
  <si>
    <t>01.04.2012-не установлен</t>
  </si>
  <si>
    <t>Решение совета депутатов от 04.09.2012 № 23/94 Порядок предоставления социальных выплат гражданам либо приобретение товаров, работ, услуг в пользу граждан для обеспечения их нужд</t>
  </si>
  <si>
    <t>07.09.2012 - не установлен</t>
  </si>
  <si>
    <t>Решение совета депутатов от  02.10.2012 г. № 24/102 "Об утверждении положения о бюджетном процессе в муниципальном образованиии Будогощское городское поселение Киришского муниципального района Ленинградской области"</t>
  </si>
  <si>
    <t>05.10.2012- не установлен</t>
  </si>
  <si>
    <t>РП-А-1600</t>
  </si>
  <si>
    <t>Участие в предупреждении и ликвидации последствий чрезвычайных ситуаций в границах поселения</t>
  </si>
  <si>
    <t>01.06.2007 - не установлен</t>
  </si>
  <si>
    <t>31.12.2004 - не установлен</t>
  </si>
  <si>
    <t>14.11.2007 - не установлен</t>
  </si>
  <si>
    <t>пп. 8 п. 1 ст. 14</t>
  </si>
  <si>
    <t>Закон от 21.12.1994 № 68-ФЗ "О защите населения и территории от чрезвычайных ситуаций природного и техногенного характера"</t>
  </si>
  <si>
    <t>п. 2 ст. 11</t>
  </si>
  <si>
    <t>26.12.1994 - не установлен</t>
  </si>
  <si>
    <t>Областной закон от 13.11.2003 №93-оз "О защите населения и территорий Ленинградской области от чрезвычайных ситуаций природного и техногенного характера"</t>
  </si>
  <si>
    <t>05.12.2003-не установлен</t>
  </si>
  <si>
    <t>Постановление Правительства Ленинградской области от 16.09.2011 г. №292  "Об утверждении долгосрочной целевой программы "Совершенствование добровольной пожарной охраны на территории Ленинградской области"</t>
  </si>
  <si>
    <t>29.12.2006 - не установлен</t>
  </si>
  <si>
    <t>ст 16.1</t>
  </si>
  <si>
    <t>Закон  от 04.12.2007 г. 329-ФЗ "О физической культуре и спорте в Российской Федерации"</t>
  </si>
  <si>
    <t>с.9</t>
  </si>
  <si>
    <t>08.12.2007-не установлен</t>
  </si>
  <si>
    <t>Закон Ленинградской области от 30.12.2009 г. №118-оз "О физической культуре и спорте в Ленинградской области"</t>
  </si>
  <si>
    <t>ст.7</t>
  </si>
  <si>
    <t>01.01.2010-не установлен</t>
  </si>
  <si>
    <t>ст. 7</t>
  </si>
  <si>
    <t>12.01.2002-не установлен</t>
  </si>
  <si>
    <t>ст. 26</t>
  </si>
  <si>
    <t>20.01.1996-не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</si>
  <si>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</si>
  <si>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ст. 4</t>
  </si>
  <si>
    <t>11.05.2006-не установлен</t>
  </si>
  <si>
    <t>30.06.2006 - не установлен</t>
  </si>
  <si>
    <t>ст12</t>
  </si>
  <si>
    <t>0113</t>
  </si>
  <si>
    <t>Фдеральный закон от 29.12.2004 г. №188-ФЗ "Жилищный кодекс РФ"</t>
  </si>
  <si>
    <t>ст 2</t>
  </si>
  <si>
    <t>пп. 6 п. 1 ст. 14</t>
  </si>
  <si>
    <t>01.03.2005 г.-не установлен</t>
  </si>
  <si>
    <t>1.1.18</t>
  </si>
  <si>
    <t>1.1.18.1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</si>
  <si>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</si>
  <si>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</si>
  <si>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 xml:space="preserve"> ст. 17</t>
  </si>
  <si>
    <t>Закон от 23.11.2009 № 261-ФЗ "Об энергосбережении т о повышении энергетической эффективности и о внесении изменений в отдельные законодательные акты Российской Федерации"</t>
  </si>
  <si>
    <t>ст.8</t>
  </si>
  <si>
    <t>27.11.2009-не установлен</t>
  </si>
  <si>
    <t>01.01.2013-31.12.2013</t>
  </si>
  <si>
    <t>0111,0113</t>
  </si>
  <si>
    <t>Областной закон от 11.03.2008 № 14-оз "О правовом регулировании муниципальной службы в Ленинградской области</t>
  </si>
  <si>
    <t>19.04.2008 - не установлен</t>
  </si>
  <si>
    <t>Постановление Правительства Ленинградской области от 05.06.2009 г. №158 "Об утверждении Методики расчета нормативоов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и расходов на содержание органов местного самоуправления муниципальных образований Ленинградской обалсти"</t>
  </si>
  <si>
    <t>03.07.2009 -не устанволен</t>
  </si>
  <si>
    <t>01.01.2011 - не установлен</t>
  </si>
  <si>
    <t>08.10.2012 г.- не установлен</t>
  </si>
  <si>
    <t>Постановление Правительства Ленинградской области  от 24.07.2012 г. №232 "Об утверждении Положения о порядке предоставления средств на поддержку иуниципальных образований Ленинградской области по развитию общественной инфраструктуры муниципального значения в Ленинградской области"</t>
  </si>
  <si>
    <t>30.08.2012-не установлен</t>
  </si>
  <si>
    <t>17.05.2013 -не установлен</t>
  </si>
  <si>
    <t xml:space="preserve">Постановление от 31.08.2010 №41 Об утверждении муниципальной целевой программы "Энергосбережение и повышение энергетической эффективности на территории Будогощского городского поселения Киришского муниципального района Ленинградской области на 2011-2014 годы" </t>
  </si>
  <si>
    <t>01.01.2011-не установлен</t>
  </si>
  <si>
    <t>Соглашение МО Будогощское городское поселение от 07.12.2012    б/н Соглашение о передаче полномочий</t>
  </si>
  <si>
    <t>Соглашение о передаче полномочий №542 от 22.11.2012 г.</t>
  </si>
  <si>
    <t>Соглашение о передаче части полномочий №537 от 22.11.2012 г.</t>
  </si>
  <si>
    <t>Формирование, утверждение, исполнение бюджета поселения и контрольза исполнением данного бюджета</t>
  </si>
  <si>
    <t>РП-А-0800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</si>
  <si>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</si>
  <si>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0104,0502</t>
  </si>
  <si>
    <t>0113,0503</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</si>
  <si>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</si>
  <si>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0104,0412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</si>
  <si>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</si>
  <si>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</si>
  <si>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Содействие в развитии сельскохозяйственного производства, создание условий для развития малого предпринимательства</t>
  </si>
  <si>
    <t>РП-А-3700</t>
  </si>
  <si>
    <t>Осуществление отдельных государственных полномочий в сфере административных правоотношений</t>
  </si>
  <si>
    <t>РП-В-3800</t>
  </si>
  <si>
    <t>пп. 1 п. 1 ст. 14</t>
  </si>
  <si>
    <t>1.2.2.</t>
  </si>
  <si>
    <t>1.1.19</t>
  </si>
  <si>
    <t>1.1.19.1</t>
  </si>
  <si>
    <t>1.1.20</t>
  </si>
  <si>
    <t>1.1.20.1</t>
  </si>
  <si>
    <t>01.07.2013-не установлен</t>
  </si>
  <si>
    <t>Постановление главы администрации от 01 июля 2013 года № 65 "Об утверждении Порядка предоставления субсидий на возмещение затрат по ремонту жилищного фонда за счет платы за наем жилых помещений муниципального жилищного фонда муниципального образования Будогощское городское поселение Киришского муниципального района Ленинградской области"</t>
  </si>
  <si>
    <t>Постановление от 05.06.2013 г. № 55 "Об утверждении размера платы для населения за жилое помещение с 01 июля 2013 года"</t>
  </si>
  <si>
    <t>22.07.2013-не установлен</t>
  </si>
  <si>
    <t>Постановление от 26.12.2012 г. № 77 "Об утверждении долгосрочной целевой программы "Обеспечение населения Будогощского городского поселения Лиришского муниципального района Ленинградской области питьевой водой на 2013-2016 годы"</t>
  </si>
  <si>
    <t>27.12.2012- в целом</t>
  </si>
  <si>
    <t>Постановление от 06 марта 2013 года  №28 "Об утверждении муниципальной целевой программы "Развитие автомобильных дорог и дворовых территорий МО Будогощского городского поселения Киришского муниципального района Ленинградской области на 2013-2016 годы</t>
  </si>
  <si>
    <t>10.03.2013 -не установлен</t>
  </si>
  <si>
    <t>11.06.2013-не установлен</t>
  </si>
  <si>
    <t>Постанволение Правительства Ленинградской области от 02 марта 2009 г. №45 "О долгосрочной целевой программе "Совершенствование и развитие автомобильных дорог ленинградской области на 2009-2020 годы"</t>
  </si>
  <si>
    <t>Распоряжение Комитета по дорожному хозяйству Ленинградской области  от 30.04.2013 Г. № 80/13 "Об утверждениии Методики определения расчетного размера субсидий из дорожного фонда Ленинградской области на цели софинансирования расходных обязательств муниципальных образований,  возникающих при осуществлении ими полномочий в сфере дорожной деятельности в 2013 году"</t>
  </si>
  <si>
    <t>30.04.2013-в целом</t>
  </si>
  <si>
    <t>Постановление от 06.03.2013 г. №396 Об утверждении перечня мероприятий, источником финансового обеспечения которых будут являться иные межбюджетные трансферты из областного бюджета на подготовку и проведение мероприятий, посвященных дню образования Ленинградской области"</t>
  </si>
  <si>
    <t>06.03.2013 -не у становлен</t>
  </si>
  <si>
    <t>Постановление главы администрации от 17.05.2013 г. №769 Об утверждении плана мероприятий по развитию общественной инфраструктуры муниципального значения муниципального образования Киришский муниципальный район Ленинградской области</t>
  </si>
  <si>
    <t>Областной закон  о  13.10.2006 г.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</si>
  <si>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02.11.2006-не установлен</t>
  </si>
  <si>
    <t>пп. 23 п. 1 ст. 14</t>
  </si>
  <si>
    <t>Закон от 10.12.1995 № 196-ФЗ "О безопасности дорожного движения"</t>
  </si>
  <si>
    <t>с.6</t>
  </si>
  <si>
    <t>26.12.1995-не установлен</t>
  </si>
  <si>
    <t>Постановление Правительства Ленинградской обаласти от 16.08.2013 г. № 256 "Об утверждении Порядка предоставлоения из областного бюджета Ленинградской области субсидий бюджетам муниципальных образований Ленинградской области на реализацию мероприятий, направленных на безаварийную работу объектов водоснабжения и водоотведения в осенне-зимний период на территории Ленинградской области"</t>
  </si>
  <si>
    <t>16.08.2013 г.-не установлен</t>
  </si>
  <si>
    <t>Постановление Правительства Ленинградской обаласти  от 27.08.2013 г. №270 "О распределении в 2013 году субсидий бюджетам муниципальных образований Ленинградской области на реализацию мероприятий, направленных на безаварийную работу объектов водоснабжения и водоотведения в осенне-зимний период на территории Ленинградской области"</t>
  </si>
  <si>
    <t>27.08.2013-не установлен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</si>
  <si>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</si>
  <si>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</si>
  <si>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пп.5 п. 1 ст. 17</t>
  </si>
  <si>
    <t>0107</t>
  </si>
  <si>
    <t>0104,0113,1001</t>
  </si>
  <si>
    <t>1003</t>
  </si>
  <si>
    <t>01.01.2014-31.12.2014</t>
  </si>
  <si>
    <t>Постановление Правительства Ленинградской области от 27.03.2013 №84 "Об установлении нормативово формирования расходов на содержание органов местного самоуправления муниципальных образований Ленинградской области на 2013 год"</t>
  </si>
  <si>
    <t>Решение совета депутатов от  25.04.2014 г. № 47/214 "Об утверждении положения о бюджетном процессе в муниципальном образованиии Будогощское городское поселение Киришского муниципального района Ленинградской области"</t>
  </si>
  <si>
    <t>ст8</t>
  </si>
  <si>
    <t>Соглашение МО Будогощское городское поселение от 10.12.2013    б/н Соглашение о передаче полномочий</t>
  </si>
  <si>
    <t>Постанвление от 25.03.2014 г. №37  Об утверждении муниципальной программы "Развитие части территорий муниципального образования Будогощское городское поселение  Киришского муниципального района на 2014 год"</t>
  </si>
  <si>
    <t>Закон Ленинградской области от 14.12.2012 г. №95-оз "О содействии развитию на части территории муниципальных образований Ленинградской области иных форм местного самоуправления"</t>
  </si>
  <si>
    <t>Решение совета депутатов от 12.11.2013 г.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t>
  </si>
  <si>
    <t>Постановление администрации муниицпального образования Будогощское городское поселение Киришского муниципального района Ленинградской области от 03.04.2014 г. №41 "Порядок приема и рассмотрения заявок на предоставление субсидий в целях возмещения затрат и в связи с выполнением работ по капитальному ремонту многоквартирных домов , расположенных на территории муниципального образования Будогощское городское поселение Киришского муниципального района Ленинградской области в 2014 году</t>
  </si>
  <si>
    <t>Соглашение о передаче полномочий №б/н от 27.12.2013</t>
  </si>
  <si>
    <t>Соглашение о передаче полномочий №532 от 22.11.2012 г.</t>
  </si>
  <si>
    <t xml:space="preserve">Решение совета депутатов от 21.01.2014 г. №42/192 О реестре должностных окладов муниципальных служащих муниципального образования Будогощское городское поселение Киришского муниципального района Ленинградской области </t>
  </si>
  <si>
    <t>01.01.2014 -не установлен</t>
  </si>
  <si>
    <t xml:space="preserve">Решение совета депутатов от 21.01.2014 г. №42/193 О перечне и размерах должностных окладов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Ленинградской области </t>
  </si>
  <si>
    <t>01.01.2014 г.-не установлен</t>
  </si>
  <si>
    <t>Решение совета депутатов от 21.01.2014 г.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t>
  </si>
  <si>
    <t xml:space="preserve">Решение совета депутатов от 25.12.2012 г. №28/123 О реестре месячных окладов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Ленинградской области </t>
  </si>
  <si>
    <t xml:space="preserve">Решение совета депутатов от 25.12.2012 г. №28/122 О реестре месячных  должностных окладов муниципальных служащих муниципального образования  Будогощское городское поселение Киришского муниципального района Ленинградской области </t>
  </si>
  <si>
    <t>23.04.2014-не установлен</t>
  </si>
  <si>
    <t>Постановление от 19.11.2013 г. №2082 О муниципальной программе "Развитие сельского хозяйства в Киришском муниципальном районе Ленинградской области на 2014-2020 годы</t>
  </si>
  <si>
    <t>01.01.2014-не установлен</t>
  </si>
  <si>
    <t>Решение совета депутатов от 23.04.2014 г. №61/378 О распределении межбюджетных трансфертов бюджетам поселений на проведение непредвиденных, аврийно-восстановительных работ и других неотоложных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2014 год</t>
  </si>
  <si>
    <t>Постановление от 11.03.2014 г. № 19 Об утвержждении муниципальной программы "Развитие дорожного хозяйства в муниципальном образовании Будогощского городского поселения Киришского муниципального района Ленинградской области на 2014 год"</t>
  </si>
  <si>
    <t>26.02.2013-06.04.2014</t>
  </si>
  <si>
    <t>Соглашение о передаче полномочий №б/н от 31.12.2013 г.</t>
  </si>
  <si>
    <t xml:space="preserve">Соглашение о передаче части полномочий  №16 от 01.01.2013 </t>
  </si>
  <si>
    <t>Соглашение о передаче части полномочий  №б/н от 31.12.2013</t>
  </si>
  <si>
    <t>Соглашение о передаче части полномочий №б/н от05.12.2013</t>
  </si>
  <si>
    <t>Постановление Правительства Ленинградской области от 24 декабря 2012 г. N 439 О долгосрочной целевой программе Создание общественных спасательных постов в местах массового отдыха на водных объектах Ленинградской области и обучение населения плаванию и приемам спасания на воде" на 2012 - 2014 годы"</t>
  </si>
  <si>
    <t>01.04.2013-не установлен</t>
  </si>
  <si>
    <t>Соглашение о передаче части полномочий  №16 от 01.01.2013</t>
  </si>
  <si>
    <t>Соглашение о передаче части полномочий   б/н от31.12.2013</t>
  </si>
  <si>
    <t xml:space="preserve">Постановление  от 12.02.2014 г. №12  Об утверждении муниципальнйо целевой программы "Развитие субъектов малого и среднего предпринимательствав муниципальном образовании Будогощское городское поселение на 2014-2020 годы </t>
  </si>
  <si>
    <t>Федеральный закон от 24 июля 2007 г. N 209-ФЗ О развитии малого и среднего предпринимательства в Российской Федерации</t>
  </si>
  <si>
    <t>ст 11</t>
  </si>
  <si>
    <t>01.01.2008 - неу становлен</t>
  </si>
  <si>
    <t>пп. 28 п. 1 ст. 14</t>
  </si>
  <si>
    <t>0801,0113</t>
  </si>
  <si>
    <t>25.04.2014- не установлен</t>
  </si>
  <si>
    <t>05.10.2012-25.04.2014 г.</t>
  </si>
  <si>
    <t>Постановление Правительства Ленинградской области от 26.02.2013 г. № 39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14 февраля 2012 года №45"</t>
  </si>
  <si>
    <t>Федеральный закон от 27 июля 2010 г. N 190-ФЗ О теплоснабжении</t>
  </si>
  <si>
    <t>30.07.2010-не установлен</t>
  </si>
  <si>
    <t>Закон РФ от 9 октября 1992 г. N 3612-I Основы законодательства Российской Федерации о культуре</t>
  </si>
  <si>
    <t>ст 40</t>
  </si>
  <si>
    <t>19.11.1992- не установлен</t>
  </si>
  <si>
    <t>Постановление Правительства Ленинградской области от 31.03.2014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</si>
  <si>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Постановление Правительства Ленинградской области от 24.03.2014 г.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</si>
  <si>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Областной закон  от 16.12.2011 года №111-оз "О дорожном фонде Ленинградской области"</t>
  </si>
  <si>
    <t>Закон Ленинградской области от 15 марта 2012 г. N 20-оз О муниципальных выборах в Ленинградской области</t>
  </si>
  <si>
    <t>17.03.2012-не установлен</t>
  </si>
  <si>
    <t>31.03.2014-не установлен</t>
  </si>
  <si>
    <t>01.01.2012-не установлен</t>
  </si>
  <si>
    <t>Постановление от 15.05.2014 № 1103 Об утверждении плана мероприятий по развитию общественной инфраструктуры муниципального значения Киришского муниципального района Ленинградской области</t>
  </si>
  <si>
    <t>15.05.2014-31.12.2014</t>
  </si>
  <si>
    <t>Постановление от 17.04.2014 г. №886 Об утверждении плана мероприятий по развитию общественной инфраструктуры муниципального значения Киришского муниципального района Ленинградской области</t>
  </si>
  <si>
    <t>17.04.2014-31.12.2014</t>
  </si>
  <si>
    <t>Распоряжение Правительства Ленинградской области от 31.03.2014 г. №157-р О распределении средств на поддержку муниципальных образований по развитию общественной инфраструктуры муниципального значения в Ленинградской области на 2014 год</t>
  </si>
  <si>
    <t>31.03.2014-31.12.2014</t>
  </si>
  <si>
    <t>Решение совета депутатов от 28.05.2014 г. №62/396 "О распределении межбюджетных трансфертов бюджетам поселений на проведение непредвиденных ,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2014 год"</t>
  </si>
  <si>
    <t>28.05.2014-31.12.2014</t>
  </si>
  <si>
    <t>Градостроительный кодекс Российской Федерации от 29 декабря 2004 г. N 190-ФЗ</t>
  </si>
  <si>
    <t>ст 8</t>
  </si>
  <si>
    <t>30.01.2005-не установлен</t>
  </si>
  <si>
    <t>0502,0503</t>
  </si>
  <si>
    <t>Соглашение МО Будогощское городское поселение от 04.04.2012    б/н Соглашение о передаче полномочий</t>
  </si>
  <si>
    <t>04.04.2012-31.12.2014</t>
  </si>
  <si>
    <t>Постановление Правительства Ленинградской области от 31 мая 2013 г. №155 "О распределении средств областного бюджета Ленинградской области,предоставляемых в 2013 году в виде субсидий бюджетам муниципальных образований Ленинградской обалстив рамках реализации мероприятий долгосрочной целевой программы "Совершенствование и развитие автомобильных дорог Ленинградской обалсти  на 2009-2020 годы"</t>
  </si>
  <si>
    <t>Постановление Правительства Ленинградской области от 30.05.2014 г. №204 "О распределении субсидий бюджетам муниципальных образований Ленинградской области, предоставляемых в 2014 году за счет средств дорожного фонда Ленинградской в рамках реализации мероприятий государственной программы Ленинградской области  "Развитие автомобильных дорог Ленинградской области"</t>
  </si>
  <si>
    <t>03.06.2014-не установлен</t>
  </si>
  <si>
    <t xml:space="preserve"> Постановление Правительства Ленинградской области от 14 ноября 2013 года N 397 "Об утверждении государственной программы Ленинградской области "Развитие автомобильных дорог Ленинградской области"</t>
  </si>
  <si>
    <t>12.02.2014-не установлен</t>
  </si>
  <si>
    <t>23.05.2014-31.12.2014</t>
  </si>
  <si>
    <t>Соглашение б/н от 23.05.2014 г О предоставлении в 2014 году субсидии за счет средств областного бюджета Ленинградской области на реализацию проектов местных инициатив граждан в рамках подпрограммы "Создание условий для эффективного выполнения органами местного самоуправления своих полномочий" государственной программы "Устойчивре общественное развитие в Ленинградской области"</t>
  </si>
  <si>
    <t>Постановление от19.02.2014 г. №14 Об утверждении Порядка приема и рассмотрения заявок на предоставление субсидий в целях возмещения затрат в связи с выполнением работ по эксплуатации жилищного фонда многоквартирных домов не обеспеченных  платежами населния в 2014 году</t>
  </si>
  <si>
    <t>Распоряжение от 21.03.2014 г. №72-р О предоставлении субсидий в целях возмещения затрат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 в 2014 году</t>
  </si>
  <si>
    <t>21.03.2017-31.12.2014</t>
  </si>
  <si>
    <t>Постановление от 19.02.2014 №15 "Об утверждении Порядка организации приема и рассмотрения заявок на предоставление субсидий в целях возмещения затрат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 в 2014 году"</t>
  </si>
  <si>
    <t xml:space="preserve">Соглашение о передаче полномочий </t>
  </si>
  <si>
    <t>01.10.2014-31.12.2014</t>
  </si>
  <si>
    <t>05.10.2012- 25.04.2014</t>
  </si>
  <si>
    <t>05.10.2012-25.04.2014</t>
  </si>
  <si>
    <t>Постановление Правительства Ленинградской области от 26.05.2014 г. №189 "Об утверждении Порядка предоставления субсидий из областного бюджета Ленинградской области бюджетам муниципальных образований на мероприятия , направленные на безаварийную работу объектов водоснабжения и водоотоведения,  в рамках подпрограммы "Водоснабжение и водоотведение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инфрпаструктуры и повышение энергоэффективности в Ленинградской области"</t>
  </si>
  <si>
    <t>26.05.2014-не установлен</t>
  </si>
  <si>
    <t>Постановление Правительства Ленинградской области от 26 июня 2014 г. N 259 "О распределении субсидий из областного бюджета Ленинградской области бюджетам муниципальных образований Ленинградской области на софинансирование мероприятий, направленных на безаварийную работу объектов водоснабжения и водоотведения, в рамках подпрограммы "Водоснабжение и водоотведение Ленинградской области на 2014 - 2016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(с изменениями и дополнениями)</t>
  </si>
  <si>
    <t>30.06.2014-не установлен</t>
  </si>
  <si>
    <t>25.12.2013-22.09.2014</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</si>
  <si>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</si>
  <si>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21.02.2014-31.12.2014</t>
  </si>
  <si>
    <t>04.04.2014-31.12.2014</t>
  </si>
  <si>
    <t>Постановление Правительства Ленинградской области от 22 мая 2014 г. N 188 "О распределении в 2014 году субсидий из областного бюджета Ленинградской области бюджетам поселений Ленинградской области на реализацию проектов местных инициатив граждан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t>
  </si>
  <si>
    <t>27.05.2014-31.12.2014</t>
  </si>
  <si>
    <t>Постановление Правительства Ленинградской области от 25 июля 2014 г. N 334 "Об утверждении Порядка и условий предоставления, расходования и распределения субсидий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t>
  </si>
  <si>
    <t>05.08.2014-не установлен</t>
  </si>
  <si>
    <t>Постановление Правительства Ленинградской области от 14 ноября 2013 г. N 404 "О государственной программе Ленинградской области "Развитие культуры в Ленинградской области"</t>
  </si>
  <si>
    <t>21.12.2012-не установлен</t>
  </si>
  <si>
    <t>0501,0113</t>
  </si>
  <si>
    <t>1.1.16</t>
  </si>
  <si>
    <t>1.1.16.1</t>
  </si>
  <si>
    <t>РП-А-0500</t>
  </si>
  <si>
    <t>Разработка и утверждение программ комплексного развития систем коммунальной инфраструктуры поселений, городских округов , требования к которым устанавливется Правительством Российской Федерации</t>
  </si>
  <si>
    <t>0113,0503,0309</t>
  </si>
  <si>
    <t>1.1.21</t>
  </si>
  <si>
    <t>1.1.21.1</t>
  </si>
  <si>
    <t>1.1.22</t>
  </si>
  <si>
    <t>1.1.22.1</t>
  </si>
  <si>
    <t>Уточненный  реестр расходных обязательст на 2015-2017 годы</t>
  </si>
  <si>
    <t>0409,0113</t>
  </si>
  <si>
    <t>0104,0412,0502</t>
  </si>
</sst>
</file>

<file path=xl/styles.xml><?xml version="1.0" encoding="utf-8"?>
<styleSheet xmlns="http://schemas.openxmlformats.org/spreadsheetml/2006/main">
  <numFmts count="4">
    <numFmt numFmtId="43" formatCode="_-* #,##0.00_р_._-;\-* #,##0.00_р_._-;_-* &quot;-&quot;??_р_._-;_-@_-"/>
    <numFmt numFmtId="164" formatCode="?"/>
    <numFmt numFmtId="165" formatCode="0.0"/>
    <numFmt numFmtId="166" formatCode="#,##0.0"/>
  </numFmts>
  <fonts count="12">
    <font>
      <sz val="10"/>
      <name val="Arial Cyr"/>
      <family val="2"/>
    </font>
    <font>
      <sz val="10"/>
      <name val="Arial"/>
      <family val="2"/>
    </font>
    <font>
      <sz val="8.5"/>
      <color indexed="8"/>
      <name val="MS Sans Serif"/>
      <family val="2"/>
    </font>
    <font>
      <sz val="8.5"/>
      <name val="MS Sans Serif"/>
      <family val="2"/>
    </font>
    <font>
      <b/>
      <sz val="8.5"/>
      <color indexed="8"/>
      <name val="MS Sans Serif"/>
      <family val="2"/>
    </font>
    <font>
      <b/>
      <sz val="8.5"/>
      <name val="MS Sans Serif"/>
      <family val="2"/>
    </font>
    <font>
      <b/>
      <sz val="12"/>
      <color indexed="8"/>
      <name val="Times New Roman"/>
      <family val="1"/>
    </font>
    <font>
      <b/>
      <sz val="8"/>
      <name val="Arial Narrow"/>
      <family val="2"/>
    </font>
    <font>
      <sz val="8.5"/>
      <color theme="1"/>
      <name val="MS Sans Serif"/>
      <family val="2"/>
    </font>
    <font>
      <b/>
      <sz val="10"/>
      <name val="Arial Cyr"/>
      <family val="2"/>
    </font>
    <font>
      <sz val="10"/>
      <name val="Times New Roman"/>
      <family val="1"/>
    </font>
    <font>
      <sz val="8.5"/>
      <color rgb="FFFF0000"/>
      <name val="MS Sans Serif"/>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top style="double"/>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cellStyleXfs>
  <cellXfs count="169">
    <xf numFmtId="0" fontId="0" fillId="0" borderId="0" xfId="0"/>
    <xf numFmtId="0" fontId="10" fillId="2" borderId="0" xfId="0" applyFont="1" applyFill="1" applyAlignment="1">
      <alignment wrapText="1"/>
    </xf>
    <xf numFmtId="11" fontId="11" fillId="2" borderId="1"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left" vertical="center" wrapText="1"/>
      <protection locked="0"/>
    </xf>
    <xf numFmtId="0" fontId="5" fillId="2" borderId="1" xfId="0" applyFont="1" applyFill="1" applyBorder="1" applyAlignment="1">
      <alignment horizontal="right" vertical="center"/>
    </xf>
    <xf numFmtId="0" fontId="3" fillId="2" borderId="1" xfId="0" applyFont="1" applyFill="1" applyBorder="1" applyAlignment="1">
      <alignment horizontal="right" vertical="center"/>
    </xf>
    <xf numFmtId="49" fontId="5" fillId="2" borderId="1" xfId="20" applyNumberFormat="1" applyFont="1" applyFill="1" applyBorder="1" applyAlignment="1">
      <alignment horizontal="left" vertical="center" wrapText="1"/>
      <protection/>
    </xf>
    <xf numFmtId="49" fontId="5" fillId="2" borderId="1" xfId="20" applyNumberFormat="1" applyFont="1" applyFill="1" applyBorder="1" applyAlignment="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left" vertical="center" wrapText="1"/>
      <protection locked="0"/>
    </xf>
    <xf numFmtId="49" fontId="8" fillId="2" borderId="1"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lignment horizontal="left" wrapText="1"/>
    </xf>
    <xf numFmtId="0" fontId="0" fillId="2" borderId="0" xfId="0" applyFill="1" applyBorder="1" applyAlignment="1">
      <alignment horizontal="left" wrapText="1"/>
    </xf>
    <xf numFmtId="0" fontId="0" fillId="2" borderId="0" xfId="0" applyFill="1"/>
    <xf numFmtId="0" fontId="6" fillId="2" borderId="0" xfId="0" applyNumberFormat="1" applyFont="1" applyFill="1" applyBorder="1" applyAlignment="1" applyProtection="1">
      <alignment horizontal="center" vertical="top" wrapText="1"/>
      <protection/>
    </xf>
    <xf numFmtId="0" fontId="4" fillId="2" borderId="1" xfId="0" applyNumberFormat="1" applyFont="1" applyFill="1" applyBorder="1" applyAlignment="1" applyProtection="1">
      <alignment horizontal="center" vertical="center" wrapText="1"/>
      <protection/>
    </xf>
    <xf numFmtId="49" fontId="4" fillId="2" borderId="1" xfId="0" applyNumberFormat="1" applyFont="1" applyFill="1" applyBorder="1" applyAlignment="1" applyProtection="1">
      <alignment horizontal="center" vertical="center" wrapText="1"/>
      <protection/>
    </xf>
    <xf numFmtId="49" fontId="4" fillId="2" borderId="1" xfId="0" applyNumberFormat="1" applyFont="1" applyFill="1" applyBorder="1" applyAlignment="1" applyProtection="1">
      <alignment horizontal="left" vertical="center" wrapText="1"/>
      <protection locked="0"/>
    </xf>
    <xf numFmtId="165" fontId="4" fillId="2" borderId="1" xfId="0" applyNumberFormat="1" applyFont="1" applyFill="1" applyBorder="1" applyAlignment="1" applyProtection="1">
      <alignment horizontal="right" vertical="center"/>
      <protection locked="0"/>
    </xf>
    <xf numFmtId="49" fontId="4" fillId="2" borderId="1" xfId="0" applyNumberFormat="1" applyFont="1" applyFill="1" applyBorder="1" applyAlignment="1" applyProtection="1">
      <alignment horizontal="left" vertical="center" wrapText="1" shrinkToFit="1"/>
      <protection locked="0"/>
    </xf>
    <xf numFmtId="49" fontId="2" fillId="2" borderId="1" xfId="0" applyNumberFormat="1" applyFont="1" applyFill="1" applyBorder="1" applyAlignment="1" applyProtection="1">
      <alignment horizontal="left" vertical="top" wrapText="1"/>
      <protection locked="0"/>
    </xf>
    <xf numFmtId="164" fontId="2" fillId="2" borderId="1" xfId="0" applyNumberFormat="1" applyFont="1" applyFill="1" applyBorder="1" applyAlignment="1" applyProtection="1">
      <alignment horizontal="left" vertical="top" wrapText="1"/>
      <protection locked="0"/>
    </xf>
    <xf numFmtId="12" fontId="2" fillId="2" borderId="1" xfId="0" applyNumberFormat="1" applyFont="1" applyFill="1" applyBorder="1" applyAlignment="1" applyProtection="1">
      <alignment horizontal="left" vertical="top" wrapText="1"/>
      <protection locked="0"/>
    </xf>
    <xf numFmtId="0" fontId="0" fillId="2" borderId="1" xfId="0" applyFill="1" applyBorder="1"/>
    <xf numFmtId="11" fontId="2" fillId="2" borderId="1"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shrinkToFit="1"/>
      <protection locked="0"/>
    </xf>
    <xf numFmtId="49" fontId="5" fillId="2" borderId="3" xfId="0" applyNumberFormat="1" applyFont="1" applyFill="1" applyBorder="1" applyAlignment="1">
      <alignment horizontal="center" vertical="center" wrapText="1"/>
    </xf>
    <xf numFmtId="164" fontId="5" fillId="2" borderId="1" xfId="20" applyNumberFormat="1" applyFont="1" applyFill="1" applyBorder="1" applyAlignment="1">
      <alignment horizontal="left" vertical="center" wrapText="1"/>
      <protection/>
    </xf>
    <xf numFmtId="0" fontId="3"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left" vertical="center" wrapText="1" shrinkToFit="1"/>
      <protection locked="0"/>
    </xf>
    <xf numFmtId="0" fontId="10" fillId="2" borderId="0" xfId="0" applyFont="1" applyFill="1"/>
    <xf numFmtId="49" fontId="3" fillId="2" borderId="3" xfId="0" applyNumberFormat="1" applyFont="1" applyFill="1" applyBorder="1" applyAlignment="1">
      <alignment horizontal="center" vertical="center" wrapText="1"/>
    </xf>
    <xf numFmtId="164" fontId="3" fillId="2" borderId="1" xfId="20" applyNumberFormat="1" applyFont="1" applyFill="1" applyBorder="1" applyAlignment="1">
      <alignment horizontal="left" vertical="center" wrapText="1"/>
      <protection/>
    </xf>
    <xf numFmtId="49" fontId="3" fillId="2" borderId="1" xfId="20" applyNumberFormat="1" applyFont="1" applyFill="1" applyBorder="1" applyAlignment="1">
      <alignment horizontal="center" vertical="center" wrapText="1"/>
      <protection/>
    </xf>
    <xf numFmtId="49" fontId="3" fillId="2" borderId="1" xfId="0" applyNumberFormat="1" applyFont="1" applyFill="1" applyBorder="1" applyAlignment="1">
      <alignment horizontal="center" vertical="center" wrapText="1"/>
    </xf>
    <xf numFmtId="49" fontId="2" fillId="2" borderId="1" xfId="0" applyNumberFormat="1" applyFont="1" applyFill="1" applyBorder="1" applyAlignment="1" applyProtection="1">
      <alignment vertical="center" wrapText="1"/>
      <protection locked="0"/>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9" fillId="2" borderId="1" xfId="0" applyFont="1" applyFill="1" applyBorder="1" applyAlignment="1">
      <alignment horizontal="right" vertical="center"/>
    </xf>
    <xf numFmtId="0" fontId="0" fillId="2" borderId="3" xfId="0" applyFill="1" applyBorder="1"/>
    <xf numFmtId="49" fontId="2" fillId="2" borderId="4" xfId="0" applyNumberFormat="1" applyFont="1" applyFill="1" applyBorder="1" applyAlignment="1" applyProtection="1">
      <alignment horizontal="center" vertical="center" wrapText="1"/>
      <protection/>
    </xf>
    <xf numFmtId="49" fontId="2" fillId="2" borderId="4" xfId="0" applyNumberFormat="1" applyFont="1" applyFill="1" applyBorder="1" applyAlignment="1" applyProtection="1">
      <alignment horizontal="left" vertical="center" wrapText="1"/>
      <protection/>
    </xf>
    <xf numFmtId="49" fontId="2" fillId="2" borderId="4"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right" vertical="center"/>
      <protection locked="0"/>
    </xf>
    <xf numFmtId="49" fontId="2" fillId="2" borderId="4" xfId="0" applyNumberFormat="1" applyFont="1" applyFill="1" applyBorder="1" applyAlignment="1" applyProtection="1">
      <alignment horizontal="left" vertical="center" wrapText="1" shrinkToFit="1"/>
      <protection locked="0"/>
    </xf>
    <xf numFmtId="0" fontId="3" fillId="2" borderId="1" xfId="0" applyFont="1" applyFill="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vertical="center"/>
    </xf>
    <xf numFmtId="11" fontId="2" fillId="2" borderId="1" xfId="0" applyNumberFormat="1" applyFont="1" applyFill="1" applyBorder="1" applyAlignment="1" applyProtection="1">
      <alignment horizontal="left" vertical="top" wrapText="1"/>
      <protection locked="0"/>
    </xf>
    <xf numFmtId="165" fontId="2" fillId="2" borderId="2" xfId="0" applyNumberFormat="1" applyFont="1" applyFill="1" applyBorder="1" applyAlignment="1" applyProtection="1">
      <alignment horizontal="right" vertical="center"/>
      <protection locked="0"/>
    </xf>
    <xf numFmtId="0" fontId="3" fillId="2" borderId="1" xfId="0" applyFont="1" applyFill="1" applyBorder="1" applyAlignment="1">
      <alignment vertical="center" wrapText="1"/>
    </xf>
    <xf numFmtId="164" fontId="4" fillId="2" borderId="4" xfId="0" applyNumberFormat="1" applyFont="1" applyFill="1" applyBorder="1" applyAlignment="1" applyProtection="1">
      <alignment horizontal="left" vertical="center" wrapText="1"/>
      <protection/>
    </xf>
    <xf numFmtId="49" fontId="4" fillId="2" borderId="4" xfId="0" applyNumberFormat="1" applyFont="1" applyFill="1" applyBorder="1" applyAlignment="1" applyProtection="1">
      <alignment horizontal="center" vertical="center" wrapText="1"/>
      <protection/>
    </xf>
    <xf numFmtId="165" fontId="4" fillId="2" borderId="4" xfId="0" applyNumberFormat="1" applyFont="1" applyFill="1" applyBorder="1" applyAlignment="1" applyProtection="1">
      <alignment horizontal="right" vertical="center"/>
      <protection locked="0"/>
    </xf>
    <xf numFmtId="0" fontId="3" fillId="2" borderId="1" xfId="0" applyFont="1" applyFill="1" applyBorder="1" applyAlignment="1">
      <alignment wrapText="1"/>
    </xf>
    <xf numFmtId="49" fontId="8" fillId="2" borderId="1" xfId="0" applyNumberFormat="1" applyFont="1" applyFill="1" applyBorder="1" applyAlignment="1" applyProtection="1">
      <alignment horizontal="left" vertical="top" wrapText="1"/>
      <protection locked="0"/>
    </xf>
    <xf numFmtId="11" fontId="2" fillId="2" borderId="4" xfId="0" applyNumberFormat="1" applyFont="1" applyFill="1" applyBorder="1" applyAlignment="1" applyProtection="1">
      <alignment horizontal="left" vertical="center" wrapText="1"/>
      <protection/>
    </xf>
    <xf numFmtId="49" fontId="2" fillId="2" borderId="2" xfId="0" applyNumberFormat="1" applyFont="1" applyFill="1" applyBorder="1" applyAlignment="1" applyProtection="1">
      <alignment horizontal="left" vertical="center" wrapText="1"/>
      <protection locked="0"/>
    </xf>
    <xf numFmtId="49" fontId="4" fillId="2" borderId="3" xfId="0" applyNumberFormat="1" applyFont="1" applyFill="1" applyBorder="1" applyAlignment="1" applyProtection="1">
      <alignment horizontal="center" vertical="center" wrapText="1"/>
      <protection/>
    </xf>
    <xf numFmtId="0" fontId="5" fillId="2" borderId="3" xfId="0" applyFont="1" applyFill="1" applyBorder="1" applyAlignment="1">
      <alignment horizontal="left" vertical="center" wrapText="1"/>
    </xf>
    <xf numFmtId="49" fontId="2" fillId="2" borderId="3"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left" vertical="center" wrapText="1"/>
      <protection locked="0"/>
    </xf>
    <xf numFmtId="164" fontId="2" fillId="2" borderId="1" xfId="0" applyNumberFormat="1" applyFont="1" applyFill="1" applyBorder="1" applyAlignment="1" applyProtection="1">
      <alignment horizontal="left" vertical="center" wrapText="1"/>
      <protection locked="0"/>
    </xf>
    <xf numFmtId="0" fontId="0" fillId="2" borderId="3" xfId="0" applyFill="1" applyBorder="1" applyAlignment="1">
      <alignment horizontal="right" vertical="center"/>
    </xf>
    <xf numFmtId="49" fontId="5" fillId="2" borderId="5" xfId="20" applyNumberFormat="1" applyFont="1" applyFill="1" applyBorder="1" applyAlignment="1">
      <alignment horizontal="left" vertical="center" wrapText="1"/>
      <protection/>
    </xf>
    <xf numFmtId="49" fontId="4" fillId="2" borderId="5" xfId="0" applyNumberFormat="1" applyFont="1" applyFill="1" applyBorder="1" applyAlignment="1" applyProtection="1">
      <alignment horizontal="left" vertical="center" wrapText="1" shrinkToFit="1"/>
      <protection locked="0"/>
    </xf>
    <xf numFmtId="166" fontId="4" fillId="2" borderId="5" xfId="0" applyNumberFormat="1" applyFont="1" applyFill="1" applyBorder="1" applyAlignment="1" applyProtection="1">
      <alignment horizontal="right" vertical="center"/>
      <protection locked="0"/>
    </xf>
    <xf numFmtId="165" fontId="4" fillId="2" borderId="5" xfId="0" applyNumberFormat="1" applyFont="1" applyFill="1" applyBorder="1" applyAlignment="1" applyProtection="1">
      <alignment horizontal="right" vertical="center"/>
      <protection locked="0"/>
    </xf>
    <xf numFmtId="49" fontId="2" fillId="2" borderId="0" xfId="0" applyNumberFormat="1" applyFont="1" applyFill="1" applyBorder="1" applyAlignment="1" applyProtection="1">
      <alignment horizontal="left" vertical="center" wrapText="1"/>
      <protection locked="0"/>
    </xf>
    <xf numFmtId="165" fontId="0" fillId="2" borderId="0" xfId="0" applyNumberFormat="1" applyFill="1"/>
    <xf numFmtId="4" fontId="0" fillId="2" borderId="0" xfId="0" applyNumberFormat="1" applyFill="1"/>
    <xf numFmtId="4" fontId="7" fillId="2" borderId="0" xfId="0" applyNumberFormat="1" applyFont="1" applyFill="1" applyBorder="1" applyAlignment="1">
      <alignment horizontal="right"/>
    </xf>
    <xf numFmtId="0" fontId="0" fillId="2" borderId="0" xfId="0" applyFill="1" applyBorder="1"/>
    <xf numFmtId="49" fontId="5" fillId="2" borderId="1" xfId="20" applyNumberFormat="1" applyFont="1" applyFill="1" applyBorder="1" applyAlignment="1">
      <alignment horizontal="left" vertical="center" wrapText="1"/>
      <protection/>
    </xf>
    <xf numFmtId="49" fontId="2" fillId="2" borderId="2" xfId="0" applyNumberFormat="1" applyFont="1" applyFill="1" applyBorder="1" applyAlignment="1" applyProtection="1">
      <alignment horizontal="left" vertical="center" wrapText="1" shrinkToFit="1"/>
      <protection locked="0"/>
    </xf>
    <xf numFmtId="49" fontId="5" fillId="2" borderId="1" xfId="20" applyNumberFormat="1" applyFont="1" applyFill="1" applyBorder="1" applyAlignment="1">
      <alignment horizontal="left" vertical="center" wrapText="1"/>
      <protection/>
    </xf>
    <xf numFmtId="0" fontId="3" fillId="0" borderId="1" xfId="0" applyFont="1" applyBorder="1" applyAlignment="1">
      <alignment horizontal="center" vertical="center" wrapText="1"/>
    </xf>
    <xf numFmtId="165" fontId="2" fillId="2" borderId="4" xfId="0" applyNumberFormat="1" applyFont="1" applyFill="1" applyBorder="1" applyAlignment="1" applyProtection="1">
      <alignment horizontal="right" vertical="center"/>
      <protection locked="0"/>
    </xf>
    <xf numFmtId="49" fontId="2" fillId="2" borderId="4" xfId="0" applyNumberFormat="1" applyFont="1" applyFill="1" applyBorder="1" applyAlignment="1" applyProtection="1">
      <alignment horizontal="center" vertical="center" wrapText="1"/>
      <protection/>
    </xf>
    <xf numFmtId="49" fontId="2" fillId="2" borderId="4"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left" vertical="center" wrapText="1" shrinkToFit="1"/>
      <protection locked="0"/>
    </xf>
    <xf numFmtId="49" fontId="2" fillId="2" borderId="2" xfId="0" applyNumberFormat="1" applyFont="1" applyFill="1" applyBorder="1" applyAlignment="1" applyProtection="1">
      <alignment horizontal="left" vertical="center" wrapText="1" shrinkToFit="1"/>
      <protection locked="0"/>
    </xf>
    <xf numFmtId="11" fontId="8" fillId="2" borderId="1" xfId="0" applyNumberFormat="1" applyFont="1" applyFill="1" applyBorder="1" applyAlignment="1" applyProtection="1">
      <alignment horizontal="left" vertical="top" wrapText="1"/>
      <protection locked="0"/>
    </xf>
    <xf numFmtId="49" fontId="8" fillId="2" borderId="1" xfId="0" applyNumberFormat="1" applyFont="1" applyFill="1" applyBorder="1" applyAlignment="1" applyProtection="1">
      <alignment horizontal="center" vertical="center" wrapText="1"/>
      <protection locked="0"/>
    </xf>
    <xf numFmtId="11" fontId="8" fillId="2" borderId="1" xfId="0"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xf numFmtId="49" fontId="2" fillId="2" borderId="2" xfId="0" applyNumberFormat="1" applyFont="1" applyFill="1" applyBorder="1" applyAlignment="1" applyProtection="1">
      <alignment horizontal="left" vertical="center" wrapText="1" shrinkToFit="1"/>
      <protection locked="0"/>
    </xf>
    <xf numFmtId="0" fontId="3" fillId="2" borderId="2" xfId="0" applyFont="1" applyFill="1" applyBorder="1" applyAlignment="1">
      <alignment horizontal="left" vertical="center" wrapText="1" shrinkToFit="1"/>
    </xf>
    <xf numFmtId="49" fontId="2" fillId="2" borderId="2" xfId="0" applyNumberFormat="1" applyFont="1" applyFill="1" applyBorder="1" applyAlignment="1" applyProtection="1">
      <alignment horizontal="left" vertical="center" wrapText="1" shrinkToFit="1"/>
      <protection locked="0"/>
    </xf>
    <xf numFmtId="14" fontId="3" fillId="2" borderId="1" xfId="0" applyNumberFormat="1" applyFont="1" applyFill="1" applyBorder="1" applyAlignment="1">
      <alignment vertical="top"/>
    </xf>
    <xf numFmtId="0" fontId="3" fillId="2" borderId="1" xfId="0" applyNumberFormat="1" applyFont="1" applyFill="1" applyBorder="1" applyAlignment="1">
      <alignment vertical="top" wrapText="1"/>
    </xf>
    <xf numFmtId="49" fontId="2" fillId="2" borderId="2" xfId="0" applyNumberFormat="1" applyFont="1" applyFill="1" applyBorder="1" applyAlignment="1" applyProtection="1">
      <alignment horizontal="left" vertical="center" wrapText="1" shrinkToFit="1"/>
      <protection locked="0"/>
    </xf>
    <xf numFmtId="49" fontId="2" fillId="2" borderId="2" xfId="0" applyNumberFormat="1" applyFont="1" applyFill="1" applyBorder="1" applyAlignment="1" applyProtection="1">
      <alignment horizontal="left" vertical="center" wrapText="1" shrinkToFit="1"/>
      <protection locked="0"/>
    </xf>
    <xf numFmtId="11" fontId="2" fillId="0" borderId="1"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3" fillId="0" borderId="1" xfId="0" applyNumberFormat="1"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49" fontId="2" fillId="2" borderId="4" xfId="0" applyNumberFormat="1" applyFont="1" applyFill="1" applyBorder="1" applyAlignment="1" applyProtection="1">
      <alignment horizontal="center" vertical="center" wrapText="1"/>
      <protection/>
    </xf>
    <xf numFmtId="4" fontId="4" fillId="2" borderId="1" xfId="0" applyNumberFormat="1" applyFont="1" applyFill="1" applyBorder="1" applyAlignment="1" applyProtection="1">
      <alignment horizontal="right" vertical="center"/>
      <protection locked="0"/>
    </xf>
    <xf numFmtId="49" fontId="2" fillId="2" borderId="4" xfId="0" applyNumberFormat="1" applyFont="1" applyFill="1" applyBorder="1" applyAlignment="1" applyProtection="1">
      <alignment horizontal="left" vertical="center" wrapText="1" shrinkToFit="1"/>
      <protection locked="0"/>
    </xf>
    <xf numFmtId="0" fontId="0" fillId="2" borderId="3" xfId="0" applyFill="1" applyBorder="1" applyAlignment="1">
      <alignment horizontal="left" vertical="center" wrapText="1" shrinkToFit="1"/>
    </xf>
    <xf numFmtId="165" fontId="2" fillId="2" borderId="4" xfId="0" applyNumberFormat="1" applyFont="1" applyFill="1" applyBorder="1" applyAlignment="1" applyProtection="1">
      <alignment horizontal="right" vertical="center"/>
      <protection locked="0"/>
    </xf>
    <xf numFmtId="0" fontId="0" fillId="2" borderId="3" xfId="0" applyFill="1" applyBorder="1" applyAlignment="1">
      <alignment horizontal="right" vertical="center"/>
    </xf>
    <xf numFmtId="165" fontId="2" fillId="2" borderId="2" xfId="0" applyNumberFormat="1" applyFont="1" applyFill="1" applyBorder="1" applyAlignment="1" applyProtection="1">
      <alignment horizontal="right" vertical="center"/>
      <protection locked="0"/>
    </xf>
    <xf numFmtId="165" fontId="2" fillId="2" borderId="3" xfId="0" applyNumberFormat="1" applyFont="1" applyFill="1" applyBorder="1" applyAlignment="1" applyProtection="1">
      <alignment horizontal="right" vertical="center"/>
      <protection locked="0"/>
    </xf>
    <xf numFmtId="49" fontId="2" fillId="2" borderId="2" xfId="0" applyNumberFormat="1" applyFont="1" applyFill="1" applyBorder="1" applyAlignment="1" applyProtection="1">
      <alignment horizontal="left" vertical="center" wrapText="1" shrinkToFit="1"/>
      <protection locked="0"/>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0" fillId="0" borderId="3" xfId="0" applyBorder="1" applyAlignment="1">
      <alignment horizontal="right" vertical="center"/>
    </xf>
    <xf numFmtId="0" fontId="0" fillId="2" borderId="2" xfId="0" applyFill="1" applyBorder="1" applyAlignment="1">
      <alignment horizontal="right" vertical="center"/>
    </xf>
    <xf numFmtId="0" fontId="0" fillId="2" borderId="2" xfId="0" applyFill="1" applyBorder="1" applyAlignment="1">
      <alignment horizontal="left" vertical="center" wrapText="1" shrinkToFit="1"/>
    </xf>
    <xf numFmtId="49" fontId="2" fillId="2" borderId="4" xfId="0" applyNumberFormat="1" applyFont="1" applyFill="1" applyBorder="1" applyAlignment="1" applyProtection="1">
      <alignment horizontal="center" vertical="center" wrapText="1"/>
      <protection/>
    </xf>
    <xf numFmtId="0" fontId="0" fillId="2" borderId="3" xfId="0" applyFill="1" applyBorder="1"/>
    <xf numFmtId="49" fontId="2" fillId="2" borderId="4"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49" fontId="2" fillId="2" borderId="4" xfId="0" applyNumberFormat="1" applyFont="1" applyFill="1" applyBorder="1" applyAlignment="1" applyProtection="1">
      <alignment horizontal="left" vertical="center" wrapText="1"/>
      <protection/>
    </xf>
    <xf numFmtId="49" fontId="2" fillId="2" borderId="2" xfId="0" applyNumberFormat="1" applyFont="1" applyFill="1" applyBorder="1" applyAlignment="1" applyProtection="1">
      <alignment horizontal="left" vertical="center" wrapText="1"/>
      <protection/>
    </xf>
    <xf numFmtId="164" fontId="2" fillId="2" borderId="4" xfId="0" applyNumberFormat="1" applyFont="1" applyFill="1" applyBorder="1" applyAlignment="1" applyProtection="1">
      <alignment horizontal="left" vertical="center" wrapText="1"/>
      <protection/>
    </xf>
    <xf numFmtId="0" fontId="0" fillId="0" borderId="2" xfId="0" applyBorder="1" applyAlignment="1">
      <alignment horizontal="right" vertical="center"/>
    </xf>
    <xf numFmtId="0" fontId="0" fillId="2" borderId="3" xfId="0" applyFill="1" applyBorder="1" applyAlignment="1">
      <alignment horizontal="left" vertical="center" wrapText="1"/>
    </xf>
    <xf numFmtId="49" fontId="3" fillId="2" borderId="4" xfId="20" applyNumberFormat="1" applyFont="1" applyFill="1" applyBorder="1" applyAlignment="1">
      <alignment horizontal="center" vertical="center" wrapText="1"/>
      <protection/>
    </xf>
    <xf numFmtId="49" fontId="3" fillId="2" borderId="2" xfId="20" applyNumberFormat="1" applyFont="1" applyFill="1" applyBorder="1" applyAlignment="1">
      <alignment horizontal="center" vertical="center" wrapText="1"/>
      <protection/>
    </xf>
    <xf numFmtId="0" fontId="3" fillId="2" borderId="2" xfId="0" applyFont="1" applyFill="1" applyBorder="1" applyAlignment="1">
      <alignment horizontal="left" vertical="center" wrapText="1" shrinkToFit="1"/>
    </xf>
    <xf numFmtId="0" fontId="3" fillId="2" borderId="4" xfId="0" applyFont="1" applyFill="1" applyBorder="1" applyAlignment="1">
      <alignment horizontal="right" vertical="center"/>
    </xf>
    <xf numFmtId="0" fontId="3" fillId="2" borderId="2" xfId="0" applyFont="1" applyFill="1" applyBorder="1" applyAlignment="1">
      <alignment horizontal="right" vertical="center"/>
    </xf>
    <xf numFmtId="165" fontId="2" fillId="3" borderId="4" xfId="0" applyNumberFormat="1" applyFont="1" applyFill="1" applyBorder="1" applyAlignment="1" applyProtection="1">
      <alignment horizontal="right" vertical="center"/>
      <protection locked="0"/>
    </xf>
    <xf numFmtId="0" fontId="0" fillId="3" borderId="2" xfId="0" applyFill="1" applyBorder="1" applyAlignment="1">
      <alignment horizontal="right" vertical="center"/>
    </xf>
    <xf numFmtId="0" fontId="0" fillId="3" borderId="3" xfId="0" applyFill="1" applyBorder="1" applyAlignment="1">
      <alignment horizontal="right" vertical="center"/>
    </xf>
    <xf numFmtId="0" fontId="6" fillId="2" borderId="0" xfId="0" applyNumberFormat="1" applyFont="1" applyFill="1" applyBorder="1" applyAlignment="1" applyProtection="1">
      <alignment horizontal="center" vertical="top" wrapText="1"/>
      <protection/>
    </xf>
    <xf numFmtId="49" fontId="6" fillId="2" borderId="0" xfId="0" applyNumberFormat="1" applyFont="1" applyFill="1" applyBorder="1" applyAlignment="1" applyProtection="1">
      <alignment horizontal="center" vertical="center" wrapText="1"/>
      <protection/>
    </xf>
    <xf numFmtId="49" fontId="2" fillId="2" borderId="0" xfId="0" applyNumberFormat="1" applyFont="1" applyFill="1" applyBorder="1" applyAlignment="1" applyProtection="1">
      <alignment horizontal="left" vertical="center" wrapText="1"/>
      <protection/>
    </xf>
    <xf numFmtId="0" fontId="4" fillId="2" borderId="1" xfId="0" applyNumberFormat="1" applyFont="1" applyFill="1" applyBorder="1" applyAlignment="1" applyProtection="1">
      <alignment horizontal="center" vertical="center" wrapText="1"/>
      <protection/>
    </xf>
    <xf numFmtId="43" fontId="4" fillId="2" borderId="6" xfId="21" applyFont="1" applyFill="1" applyBorder="1" applyAlignment="1" applyProtection="1">
      <alignment horizontal="center" vertical="center" wrapText="1"/>
      <protection/>
    </xf>
    <xf numFmtId="43" fontId="4" fillId="2" borderId="7" xfId="21" applyFont="1" applyFill="1" applyBorder="1" applyAlignment="1" applyProtection="1">
      <alignment horizontal="center" vertical="center" wrapText="1"/>
      <protection/>
    </xf>
    <xf numFmtId="43" fontId="4" fillId="2" borderId="8" xfId="21" applyFont="1" applyFill="1" applyBorder="1" applyAlignment="1" applyProtection="1">
      <alignment horizontal="center" vertical="center" wrapText="1"/>
      <protection/>
    </xf>
    <xf numFmtId="0" fontId="4" fillId="2" borderId="6" xfId="0" applyNumberFormat="1" applyFont="1" applyFill="1" applyBorder="1" applyAlignment="1" applyProtection="1">
      <alignment horizontal="center" vertical="center" wrapText="1"/>
      <protection/>
    </xf>
    <xf numFmtId="0" fontId="4" fillId="2" borderId="7" xfId="0" applyNumberFormat="1" applyFont="1" applyFill="1" applyBorder="1" applyAlignment="1" applyProtection="1">
      <alignment horizontal="center" vertical="center" wrapText="1"/>
      <protection/>
    </xf>
    <xf numFmtId="0" fontId="4" fillId="2" borderId="8" xfId="0" applyNumberFormat="1" applyFont="1" applyFill="1" applyBorder="1" applyAlignment="1" applyProtection="1">
      <alignment horizontal="center" vertical="center" wrapText="1"/>
      <protection/>
    </xf>
    <xf numFmtId="0" fontId="0" fillId="2" borderId="2"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 fontId="2" fillId="2" borderId="4" xfId="0" applyNumberFormat="1" applyFont="1" applyFill="1" applyBorder="1" applyAlignment="1" applyProtection="1">
      <alignment horizontal="right" vertical="center"/>
      <protection locked="0"/>
    </xf>
    <xf numFmtId="4" fontId="2" fillId="2" borderId="2" xfId="0" applyNumberFormat="1" applyFont="1" applyFill="1" applyBorder="1" applyAlignment="1" applyProtection="1">
      <alignment horizontal="right" vertical="center"/>
      <protection locked="0"/>
    </xf>
    <xf numFmtId="4" fontId="0" fillId="2" borderId="2" xfId="0" applyNumberFormat="1" applyFill="1" applyBorder="1" applyAlignment="1">
      <alignment horizontal="right" vertical="center"/>
    </xf>
    <xf numFmtId="0" fontId="0" fillId="2" borderId="0" xfId="0" applyNumberFormat="1" applyFill="1" applyAlignment="1">
      <alignment wrapText="1"/>
    </xf>
    <xf numFmtId="11" fontId="0" fillId="2" borderId="0" xfId="0" applyNumberFormat="1" applyFill="1" applyAlignment="1">
      <alignment wrapText="1"/>
    </xf>
    <xf numFmtId="49" fontId="2" fillId="2" borderId="1"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left" vertical="center" wrapText="1"/>
      <protection/>
    </xf>
    <xf numFmtId="49" fontId="2" fillId="2" borderId="1" xfId="0" applyNumberFormat="1" applyFont="1" applyFill="1" applyBorder="1" applyAlignment="1" applyProtection="1">
      <alignment horizontal="center" vertical="center" wrapText="1"/>
      <protection locked="0"/>
    </xf>
    <xf numFmtId="49" fontId="5" fillId="2" borderId="1" xfId="20" applyNumberFormat="1" applyFont="1" applyFill="1" applyBorder="1" applyAlignment="1">
      <alignment horizontal="left" vertical="center" wrapText="1"/>
      <protection/>
    </xf>
    <xf numFmtId="0" fontId="0" fillId="2" borderId="2" xfId="0" applyFont="1" applyFill="1" applyBorder="1" applyAlignment="1">
      <alignment horizontal="right" vertical="center"/>
    </xf>
    <xf numFmtId="49" fontId="3" fillId="2" borderId="4" xfId="20" applyNumberFormat="1" applyFont="1" applyFill="1" applyBorder="1" applyAlignment="1">
      <alignment horizontal="left" vertical="center" wrapText="1"/>
      <protection/>
    </xf>
    <xf numFmtId="49" fontId="3" fillId="2" borderId="2" xfId="20" applyNumberFormat="1" applyFont="1" applyFill="1" applyBorder="1" applyAlignment="1">
      <alignment horizontal="left" vertical="center" wrapText="1"/>
      <protection/>
    </xf>
    <xf numFmtId="0" fontId="3" fillId="2" borderId="4" xfId="0" applyFont="1" applyFill="1" applyBorder="1" applyAlignment="1">
      <alignment horizontal="left" vertical="center" wrapText="1"/>
    </xf>
    <xf numFmtId="164" fontId="2" fillId="2" borderId="2" xfId="0" applyNumberFormat="1" applyFont="1" applyFill="1" applyBorder="1" applyAlignment="1" applyProtection="1">
      <alignment horizontal="left" vertical="center" wrapText="1"/>
      <protection/>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_TMP_2" xfId="20"/>
    <cellStyle name="Финансовый"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3"/>
  <sheetViews>
    <sheetView showGridLines="0" tabSelected="1" workbookViewId="0" topLeftCell="A116">
      <selection activeCell="A1" sqref="A1:T139"/>
    </sheetView>
  </sheetViews>
  <sheetFormatPr defaultColWidth="9.00390625" defaultRowHeight="90" customHeight="1"/>
  <cols>
    <col min="1" max="1" width="7.75390625" style="13" customWidth="1"/>
    <col min="2" max="2" width="24.75390625" style="13" customWidth="1"/>
    <col min="3" max="3" width="9.625" style="13" customWidth="1"/>
    <col min="4" max="4" width="9.875" style="13" customWidth="1"/>
    <col min="5" max="5" width="21.375" style="13" customWidth="1"/>
    <col min="6" max="6" width="11.125" style="13" customWidth="1"/>
    <col min="7" max="7" width="13.25390625" style="13" customWidth="1"/>
    <col min="8" max="8" width="22.125" style="13" customWidth="1"/>
    <col min="9" max="9" width="11.00390625" style="13" customWidth="1"/>
    <col min="10" max="10" width="9.75390625" style="13" customWidth="1"/>
    <col min="11" max="11" width="29.00390625" style="13" customWidth="1"/>
    <col min="12" max="12" width="10.25390625" style="13" customWidth="1"/>
    <col min="13" max="14" width="14.125" style="13" customWidth="1"/>
    <col min="15" max="15" width="14.75390625" style="13" customWidth="1"/>
    <col min="16" max="16" width="13.75390625" style="13" customWidth="1"/>
    <col min="17" max="17" width="13.00390625" style="13" customWidth="1"/>
    <col min="18" max="18" width="13.875" style="13" customWidth="1"/>
    <col min="19" max="19" width="16.125" style="13" customWidth="1"/>
    <col min="20" max="20" width="14.125" style="13" customWidth="1"/>
    <col min="21" max="21" width="9.875" style="13" customWidth="1"/>
    <col min="22" max="40" width="7.625" style="13" customWidth="1"/>
    <col min="41" max="43" width="9.875" style="13" customWidth="1"/>
    <col min="44" max="16384" width="9.125" style="13" customWidth="1"/>
  </cols>
  <sheetData>
    <row r="1" spans="1:12" ht="23.25" customHeight="1">
      <c r="A1" s="11"/>
      <c r="B1" s="12"/>
      <c r="C1" s="12"/>
      <c r="D1" s="12"/>
      <c r="E1" s="12"/>
      <c r="F1" s="12"/>
      <c r="G1" s="12"/>
      <c r="H1" s="12"/>
      <c r="I1" s="12"/>
      <c r="J1" s="12"/>
      <c r="K1" s="12"/>
      <c r="L1" s="12"/>
    </row>
    <row r="2" spans="1:12" ht="12" customHeight="1">
      <c r="A2" s="11"/>
      <c r="B2" s="12"/>
      <c r="C2" s="12"/>
      <c r="D2" s="12"/>
      <c r="E2" s="12"/>
      <c r="F2" s="12"/>
      <c r="G2" s="12"/>
      <c r="H2" s="12"/>
      <c r="I2" s="12"/>
      <c r="J2" s="12"/>
      <c r="K2" s="12"/>
      <c r="L2" s="12"/>
    </row>
    <row r="3" spans="1:20" ht="22.5" customHeight="1">
      <c r="A3" s="137" t="s">
        <v>150</v>
      </c>
      <c r="B3" s="137"/>
      <c r="C3" s="137"/>
      <c r="D3" s="137"/>
      <c r="E3" s="137"/>
      <c r="F3" s="137"/>
      <c r="G3" s="137"/>
      <c r="H3" s="137"/>
      <c r="I3" s="137"/>
      <c r="J3" s="137"/>
      <c r="K3" s="137"/>
      <c r="L3" s="137"/>
      <c r="M3" s="137"/>
      <c r="N3" s="137"/>
      <c r="O3" s="137"/>
      <c r="P3" s="137"/>
      <c r="Q3" s="137"/>
      <c r="R3" s="137"/>
      <c r="S3" s="137"/>
      <c r="T3" s="137"/>
    </row>
    <row r="4" spans="1:20" ht="22.5" customHeight="1">
      <c r="A4" s="14"/>
      <c r="B4" s="14"/>
      <c r="C4" s="14"/>
      <c r="D4" s="14"/>
      <c r="E4" s="14"/>
      <c r="F4" s="14"/>
      <c r="G4" s="14"/>
      <c r="H4" s="14"/>
      <c r="I4" s="14"/>
      <c r="J4" s="14"/>
      <c r="K4" s="14"/>
      <c r="L4" s="14"/>
      <c r="M4" s="14"/>
      <c r="N4" s="14"/>
      <c r="O4" s="14"/>
      <c r="P4" s="14"/>
      <c r="Q4" s="14"/>
      <c r="R4" s="14"/>
      <c r="S4" s="14"/>
      <c r="T4" s="14"/>
    </row>
    <row r="5" spans="1:20" ht="21" customHeight="1">
      <c r="A5" s="138" t="s">
        <v>375</v>
      </c>
      <c r="B5" s="138"/>
      <c r="C5" s="138"/>
      <c r="D5" s="138"/>
      <c r="E5" s="138"/>
      <c r="F5" s="138"/>
      <c r="G5" s="138"/>
      <c r="H5" s="138"/>
      <c r="I5" s="138"/>
      <c r="J5" s="138"/>
      <c r="K5" s="138"/>
      <c r="L5" s="138"/>
      <c r="M5" s="138"/>
      <c r="N5" s="138"/>
      <c r="O5" s="138"/>
      <c r="P5" s="138"/>
      <c r="Q5" s="138"/>
      <c r="R5" s="138"/>
      <c r="S5" s="138"/>
      <c r="T5" s="138"/>
    </row>
    <row r="6" spans="1:20" ht="11.25" customHeight="1">
      <c r="A6" s="139" t="s">
        <v>20</v>
      </c>
      <c r="B6" s="139"/>
      <c r="C6" s="139"/>
      <c r="D6" s="139"/>
      <c r="E6" s="139"/>
      <c r="F6" s="139"/>
      <c r="G6" s="139"/>
      <c r="H6" s="139"/>
      <c r="I6" s="139"/>
      <c r="J6" s="139"/>
      <c r="K6" s="139"/>
      <c r="L6" s="139"/>
      <c r="M6" s="139"/>
      <c r="N6" s="139"/>
      <c r="O6" s="139"/>
      <c r="P6" s="139"/>
      <c r="Q6" s="139"/>
      <c r="R6" s="139"/>
      <c r="S6" s="139"/>
      <c r="T6" s="139"/>
    </row>
    <row r="7" spans="1:20" ht="45.75" customHeight="1">
      <c r="A7" s="140" t="s">
        <v>0</v>
      </c>
      <c r="B7" s="140"/>
      <c r="C7" s="140"/>
      <c r="D7" s="140" t="s">
        <v>1</v>
      </c>
      <c r="E7" s="141" t="s">
        <v>2</v>
      </c>
      <c r="F7" s="142"/>
      <c r="G7" s="142"/>
      <c r="H7" s="142"/>
      <c r="I7" s="142"/>
      <c r="J7" s="142"/>
      <c r="K7" s="142"/>
      <c r="L7" s="142"/>
      <c r="M7" s="143"/>
      <c r="N7" s="144" t="s">
        <v>3</v>
      </c>
      <c r="O7" s="145"/>
      <c r="P7" s="145"/>
      <c r="Q7" s="145"/>
      <c r="R7" s="145"/>
      <c r="S7" s="145"/>
      <c r="T7" s="140" t="s">
        <v>4</v>
      </c>
    </row>
    <row r="8" spans="1:20" ht="56.25" customHeight="1">
      <c r="A8" s="140"/>
      <c r="B8" s="140"/>
      <c r="C8" s="140"/>
      <c r="D8" s="140"/>
      <c r="E8" s="144" t="s">
        <v>5</v>
      </c>
      <c r="F8" s="145"/>
      <c r="G8" s="146"/>
      <c r="H8" s="144" t="s">
        <v>6</v>
      </c>
      <c r="I8" s="145"/>
      <c r="J8" s="146"/>
      <c r="K8" s="144" t="s">
        <v>7</v>
      </c>
      <c r="L8" s="145"/>
      <c r="M8" s="146"/>
      <c r="N8" s="144" t="s">
        <v>8</v>
      </c>
      <c r="O8" s="146"/>
      <c r="P8" s="140" t="s">
        <v>9</v>
      </c>
      <c r="Q8" s="140" t="s">
        <v>10</v>
      </c>
      <c r="R8" s="144" t="s">
        <v>11</v>
      </c>
      <c r="S8" s="145"/>
      <c r="T8" s="140"/>
    </row>
    <row r="9" spans="1:20" ht="90" customHeight="1">
      <c r="A9" s="140"/>
      <c r="B9" s="140"/>
      <c r="C9" s="140"/>
      <c r="D9" s="140"/>
      <c r="E9" s="15" t="s">
        <v>12</v>
      </c>
      <c r="F9" s="15" t="s">
        <v>13</v>
      </c>
      <c r="G9" s="15" t="s">
        <v>14</v>
      </c>
      <c r="H9" s="15" t="s">
        <v>12</v>
      </c>
      <c r="I9" s="15" t="s">
        <v>13</v>
      </c>
      <c r="J9" s="15" t="s">
        <v>14</v>
      </c>
      <c r="K9" s="15" t="s">
        <v>12</v>
      </c>
      <c r="L9" s="15" t="s">
        <v>13</v>
      </c>
      <c r="M9" s="15" t="s">
        <v>14</v>
      </c>
      <c r="N9" s="15" t="s">
        <v>15</v>
      </c>
      <c r="O9" s="15" t="s">
        <v>16</v>
      </c>
      <c r="P9" s="140"/>
      <c r="Q9" s="140"/>
      <c r="R9" s="15" t="s">
        <v>19</v>
      </c>
      <c r="S9" s="15" t="s">
        <v>17</v>
      </c>
      <c r="T9" s="140"/>
    </row>
    <row r="10" spans="1:20" ht="12.75">
      <c r="A10" s="16" t="s">
        <v>22</v>
      </c>
      <c r="B10" s="6" t="s">
        <v>21</v>
      </c>
      <c r="C10" s="7" t="s">
        <v>23</v>
      </c>
      <c r="D10" s="7" t="s">
        <v>21</v>
      </c>
      <c r="E10" s="6" t="s">
        <v>21</v>
      </c>
      <c r="F10" s="6" t="s">
        <v>21</v>
      </c>
      <c r="G10" s="6" t="s">
        <v>21</v>
      </c>
      <c r="H10" s="17" t="s">
        <v>21</v>
      </c>
      <c r="I10" s="17" t="s">
        <v>21</v>
      </c>
      <c r="J10" s="17" t="s">
        <v>21</v>
      </c>
      <c r="K10" s="17" t="s">
        <v>21</v>
      </c>
      <c r="L10" s="17" t="s">
        <v>21</v>
      </c>
      <c r="M10" s="17" t="s">
        <v>21</v>
      </c>
      <c r="N10" s="18">
        <f aca="true" t="shared" si="0" ref="N10:S10">N11+N126+N132</f>
        <v>64295.899999999994</v>
      </c>
      <c r="O10" s="18">
        <f t="shared" si="0"/>
        <v>58831.399999999994</v>
      </c>
      <c r="P10" s="18">
        <f t="shared" si="0"/>
        <v>79136.59999999999</v>
      </c>
      <c r="Q10" s="18">
        <f t="shared" si="0"/>
        <v>55098.600000000006</v>
      </c>
      <c r="R10" s="18">
        <f t="shared" si="0"/>
        <v>52658.8</v>
      </c>
      <c r="S10" s="18">
        <f t="shared" si="0"/>
        <v>54018.8</v>
      </c>
      <c r="T10" s="19" t="s">
        <v>21</v>
      </c>
    </row>
    <row r="11" spans="1:20" ht="12.75">
      <c r="A11" s="16" t="s">
        <v>24</v>
      </c>
      <c r="B11" s="6" t="s">
        <v>21</v>
      </c>
      <c r="C11" s="7" t="s">
        <v>25</v>
      </c>
      <c r="D11" s="7" t="s">
        <v>21</v>
      </c>
      <c r="E11" s="6" t="s">
        <v>21</v>
      </c>
      <c r="F11" s="6" t="s">
        <v>21</v>
      </c>
      <c r="G11" s="6" t="s">
        <v>21</v>
      </c>
      <c r="H11" s="17" t="s">
        <v>21</v>
      </c>
      <c r="I11" s="17" t="s">
        <v>21</v>
      </c>
      <c r="J11" s="17" t="s">
        <v>21</v>
      </c>
      <c r="K11" s="17" t="s">
        <v>21</v>
      </c>
      <c r="L11" s="17" t="s">
        <v>21</v>
      </c>
      <c r="M11" s="17" t="s">
        <v>21</v>
      </c>
      <c r="N11" s="18">
        <f aca="true" t="shared" si="1" ref="N11:S11">N12+N34+N36+N41+N52+N61+N65+N73+N77+N84+N87+N90+N92+N98+N101+N113+N27+N58+N107+N116+N123+N23+N25</f>
        <v>64064.899999999994</v>
      </c>
      <c r="O11" s="18">
        <f t="shared" si="1"/>
        <v>58600.399999999994</v>
      </c>
      <c r="P11" s="18">
        <f t="shared" si="1"/>
        <v>78935.9</v>
      </c>
      <c r="Q11" s="18">
        <f t="shared" si="1"/>
        <v>54897.3</v>
      </c>
      <c r="R11" s="18">
        <f t="shared" si="1"/>
        <v>52457.5</v>
      </c>
      <c r="S11" s="18">
        <f t="shared" si="1"/>
        <v>53817.5</v>
      </c>
      <c r="T11" s="19" t="s">
        <v>21</v>
      </c>
    </row>
    <row r="12" spans="1:20" ht="42">
      <c r="A12" s="16" t="s">
        <v>26</v>
      </c>
      <c r="B12" s="6" t="s">
        <v>27</v>
      </c>
      <c r="C12" s="7" t="s">
        <v>28</v>
      </c>
      <c r="D12" s="7" t="s">
        <v>21</v>
      </c>
      <c r="E12" s="6" t="s">
        <v>21</v>
      </c>
      <c r="F12" s="6" t="s">
        <v>21</v>
      </c>
      <c r="G12" s="6" t="s">
        <v>21</v>
      </c>
      <c r="H12" s="17" t="s">
        <v>21</v>
      </c>
      <c r="I12" s="17" t="s">
        <v>21</v>
      </c>
      <c r="J12" s="17" t="s">
        <v>21</v>
      </c>
      <c r="K12" s="17" t="s">
        <v>21</v>
      </c>
      <c r="L12" s="17" t="s">
        <v>21</v>
      </c>
      <c r="M12" s="17" t="s">
        <v>21</v>
      </c>
      <c r="N12" s="18">
        <f>SUM(N13)</f>
        <v>5390.6</v>
      </c>
      <c r="O12" s="18">
        <f aca="true" t="shared" si="2" ref="O12:S12">SUM(O13)</f>
        <v>5370.4</v>
      </c>
      <c r="P12" s="18">
        <f>SUM(P13)</f>
        <v>5504.6</v>
      </c>
      <c r="Q12" s="18">
        <f t="shared" si="2"/>
        <v>6090.9</v>
      </c>
      <c r="R12" s="18">
        <f t="shared" si="2"/>
        <v>6269</v>
      </c>
      <c r="S12" s="18">
        <f t="shared" si="2"/>
        <v>6429</v>
      </c>
      <c r="T12" s="19" t="s">
        <v>21</v>
      </c>
    </row>
    <row r="13" spans="1:20" ht="90" customHeight="1">
      <c r="A13" s="115" t="s">
        <v>29</v>
      </c>
      <c r="B13" s="124" t="s">
        <v>27</v>
      </c>
      <c r="C13" s="115" t="s">
        <v>28</v>
      </c>
      <c r="D13" s="117" t="s">
        <v>267</v>
      </c>
      <c r="E13" s="20" t="s">
        <v>30</v>
      </c>
      <c r="F13" s="20" t="s">
        <v>31</v>
      </c>
      <c r="G13" s="20" t="s">
        <v>32</v>
      </c>
      <c r="H13" s="20" t="s">
        <v>205</v>
      </c>
      <c r="I13" s="20" t="s">
        <v>34</v>
      </c>
      <c r="J13" s="20" t="s">
        <v>206</v>
      </c>
      <c r="K13" s="20" t="s">
        <v>35</v>
      </c>
      <c r="L13" s="20" t="s">
        <v>34</v>
      </c>
      <c r="M13" s="20" t="s">
        <v>36</v>
      </c>
      <c r="N13" s="105">
        <v>5390.6</v>
      </c>
      <c r="O13" s="105">
        <v>5370.4</v>
      </c>
      <c r="P13" s="105">
        <v>5504.6</v>
      </c>
      <c r="Q13" s="105">
        <v>6090.9</v>
      </c>
      <c r="R13" s="105">
        <v>6269</v>
      </c>
      <c r="S13" s="105">
        <v>6429</v>
      </c>
      <c r="T13" s="103" t="s">
        <v>21</v>
      </c>
    </row>
    <row r="14" spans="1:20" ht="124.5" customHeight="1">
      <c r="A14" s="119"/>
      <c r="B14" s="125"/>
      <c r="C14" s="119"/>
      <c r="D14" s="118"/>
      <c r="E14" s="20" t="s">
        <v>33</v>
      </c>
      <c r="F14" s="20" t="s">
        <v>31</v>
      </c>
      <c r="G14" s="20" t="s">
        <v>163</v>
      </c>
      <c r="H14" s="9" t="s">
        <v>270</v>
      </c>
      <c r="I14" s="20" t="s">
        <v>34</v>
      </c>
      <c r="J14" s="20" t="s">
        <v>203</v>
      </c>
      <c r="K14" s="21" t="s">
        <v>37</v>
      </c>
      <c r="L14" s="20" t="s">
        <v>34</v>
      </c>
      <c r="M14" s="20" t="s">
        <v>38</v>
      </c>
      <c r="N14" s="107"/>
      <c r="O14" s="107"/>
      <c r="P14" s="107"/>
      <c r="Q14" s="113"/>
      <c r="R14" s="107"/>
      <c r="S14" s="107"/>
      <c r="T14" s="109"/>
    </row>
    <row r="15" spans="1:20" ht="209.25" customHeight="1">
      <c r="A15" s="119"/>
      <c r="B15" s="125"/>
      <c r="C15" s="119"/>
      <c r="D15" s="118"/>
      <c r="E15" s="9" t="s">
        <v>21</v>
      </c>
      <c r="F15" s="9" t="s">
        <v>21</v>
      </c>
      <c r="G15" s="9" t="s">
        <v>21</v>
      </c>
      <c r="H15" s="22" t="s">
        <v>207</v>
      </c>
      <c r="I15" s="20" t="s">
        <v>34</v>
      </c>
      <c r="J15" s="20" t="s">
        <v>208</v>
      </c>
      <c r="K15" s="20" t="s">
        <v>144</v>
      </c>
      <c r="L15" s="20" t="s">
        <v>34</v>
      </c>
      <c r="M15" s="20" t="s">
        <v>145</v>
      </c>
      <c r="N15" s="107"/>
      <c r="O15" s="107"/>
      <c r="P15" s="107"/>
      <c r="Q15" s="113"/>
      <c r="R15" s="107"/>
      <c r="S15" s="107"/>
      <c r="T15" s="109"/>
    </row>
    <row r="16" spans="1:20" ht="135.75" customHeight="1">
      <c r="A16" s="119"/>
      <c r="B16" s="125"/>
      <c r="C16" s="119"/>
      <c r="D16" s="118"/>
      <c r="E16" s="9" t="s">
        <v>21</v>
      </c>
      <c r="F16" s="9" t="s">
        <v>21</v>
      </c>
      <c r="G16" s="9" t="s">
        <v>21</v>
      </c>
      <c r="H16" s="9" t="s">
        <v>315</v>
      </c>
      <c r="I16" s="20" t="s">
        <v>34</v>
      </c>
      <c r="J16" s="20" t="s">
        <v>269</v>
      </c>
      <c r="K16" s="9" t="s">
        <v>146</v>
      </c>
      <c r="L16" s="9" t="s">
        <v>34</v>
      </c>
      <c r="M16" s="9" t="s">
        <v>145</v>
      </c>
      <c r="N16" s="107"/>
      <c r="O16" s="107"/>
      <c r="P16" s="107"/>
      <c r="Q16" s="113"/>
      <c r="R16" s="107"/>
      <c r="S16" s="107"/>
      <c r="T16" s="109"/>
    </row>
    <row r="17" spans="1:20" ht="106.5" customHeight="1">
      <c r="A17" s="120"/>
      <c r="B17" s="147"/>
      <c r="C17" s="120"/>
      <c r="D17" s="120"/>
      <c r="E17" s="9"/>
      <c r="F17" s="9"/>
      <c r="G17" s="9"/>
      <c r="H17" s="23"/>
      <c r="I17" s="23"/>
      <c r="J17" s="23"/>
      <c r="K17" s="24" t="s">
        <v>147</v>
      </c>
      <c r="L17" s="9" t="s">
        <v>34</v>
      </c>
      <c r="M17" s="9" t="s">
        <v>145</v>
      </c>
      <c r="N17" s="113"/>
      <c r="O17" s="113"/>
      <c r="P17" s="113"/>
      <c r="Q17" s="113"/>
      <c r="R17" s="113"/>
      <c r="S17" s="113"/>
      <c r="T17" s="25"/>
    </row>
    <row r="18" spans="1:20" ht="90" customHeight="1">
      <c r="A18" s="121"/>
      <c r="B18" s="148"/>
      <c r="C18" s="121"/>
      <c r="D18" s="121"/>
      <c r="E18" s="9"/>
      <c r="F18" s="9"/>
      <c r="G18" s="9"/>
      <c r="H18" s="23"/>
      <c r="I18" s="23"/>
      <c r="J18" s="23"/>
      <c r="K18" s="24" t="s">
        <v>286</v>
      </c>
      <c r="L18" s="9" t="s">
        <v>34</v>
      </c>
      <c r="M18" s="9" t="s">
        <v>203</v>
      </c>
      <c r="N18" s="127"/>
      <c r="O18" s="127"/>
      <c r="P18" s="127"/>
      <c r="Q18" s="127"/>
      <c r="R18" s="127"/>
      <c r="S18" s="127"/>
      <c r="T18" s="25"/>
    </row>
    <row r="19" spans="1:20" ht="90" customHeight="1">
      <c r="A19" s="121"/>
      <c r="B19" s="148"/>
      <c r="C19" s="121"/>
      <c r="D19" s="121"/>
      <c r="E19" s="9"/>
      <c r="F19" s="9"/>
      <c r="G19" s="9"/>
      <c r="H19" s="23"/>
      <c r="I19" s="23"/>
      <c r="J19" s="23"/>
      <c r="K19" s="9" t="s">
        <v>280</v>
      </c>
      <c r="L19" s="9" t="s">
        <v>34</v>
      </c>
      <c r="M19" s="9" t="s">
        <v>281</v>
      </c>
      <c r="N19" s="127"/>
      <c r="O19" s="127"/>
      <c r="P19" s="127"/>
      <c r="Q19" s="127"/>
      <c r="R19" s="127"/>
      <c r="S19" s="127"/>
      <c r="T19" s="25"/>
    </row>
    <row r="20" spans="1:20" ht="129" customHeight="1">
      <c r="A20" s="121"/>
      <c r="B20" s="148"/>
      <c r="C20" s="121"/>
      <c r="D20" s="121"/>
      <c r="E20" s="9"/>
      <c r="F20" s="9"/>
      <c r="G20" s="9"/>
      <c r="H20" s="23"/>
      <c r="I20" s="23"/>
      <c r="J20" s="23"/>
      <c r="K20" s="24" t="s">
        <v>285</v>
      </c>
      <c r="L20" s="9" t="s">
        <v>34</v>
      </c>
      <c r="M20" s="9" t="s">
        <v>203</v>
      </c>
      <c r="N20" s="127"/>
      <c r="O20" s="127"/>
      <c r="P20" s="127"/>
      <c r="Q20" s="127"/>
      <c r="R20" s="127"/>
      <c r="S20" s="127"/>
      <c r="T20" s="25"/>
    </row>
    <row r="21" spans="1:20" ht="125.25" customHeight="1">
      <c r="A21" s="121"/>
      <c r="B21" s="148"/>
      <c r="C21" s="121"/>
      <c r="D21" s="121"/>
      <c r="E21" s="9"/>
      <c r="F21" s="9"/>
      <c r="G21" s="9"/>
      <c r="H21" s="23"/>
      <c r="I21" s="23"/>
      <c r="J21" s="23"/>
      <c r="K21" s="24" t="s">
        <v>282</v>
      </c>
      <c r="L21" s="9" t="s">
        <v>34</v>
      </c>
      <c r="M21" s="9" t="s">
        <v>283</v>
      </c>
      <c r="N21" s="127"/>
      <c r="O21" s="127"/>
      <c r="P21" s="127"/>
      <c r="Q21" s="127"/>
      <c r="R21" s="127"/>
      <c r="S21" s="127"/>
      <c r="T21" s="25"/>
    </row>
    <row r="22" spans="1:20" ht="118.5" customHeight="1">
      <c r="A22" s="121"/>
      <c r="B22" s="149"/>
      <c r="C22" s="122"/>
      <c r="D22" s="122"/>
      <c r="E22" s="9"/>
      <c r="F22" s="9"/>
      <c r="G22" s="9"/>
      <c r="H22" s="23"/>
      <c r="I22" s="23"/>
      <c r="J22" s="23"/>
      <c r="K22" s="24" t="s">
        <v>284</v>
      </c>
      <c r="L22" s="9" t="s">
        <v>34</v>
      </c>
      <c r="M22" s="9" t="s">
        <v>283</v>
      </c>
      <c r="N22" s="112"/>
      <c r="O22" s="112"/>
      <c r="P22" s="112"/>
      <c r="Q22" s="112"/>
      <c r="R22" s="112"/>
      <c r="S22" s="112"/>
      <c r="T22" s="25"/>
    </row>
    <row r="23" spans="1:21" s="30" customFormat="1" ht="219" customHeight="1">
      <c r="A23" s="26" t="s">
        <v>39</v>
      </c>
      <c r="B23" s="27" t="s">
        <v>263</v>
      </c>
      <c r="C23" s="7" t="s">
        <v>264</v>
      </c>
      <c r="D23" s="28"/>
      <c r="E23" s="9"/>
      <c r="F23" s="9"/>
      <c r="G23" s="9"/>
      <c r="H23" s="9"/>
      <c r="I23" s="9"/>
      <c r="J23" s="9"/>
      <c r="K23" s="2"/>
      <c r="L23" s="3"/>
      <c r="M23" s="3"/>
      <c r="N23" s="4">
        <f aca="true" t="shared" si="3" ref="N23:S23">SUM(N24)</f>
        <v>0</v>
      </c>
      <c r="O23" s="4">
        <f t="shared" si="3"/>
        <v>0</v>
      </c>
      <c r="P23" s="4">
        <f t="shared" si="3"/>
        <v>305.8</v>
      </c>
      <c r="Q23" s="4">
        <f t="shared" si="3"/>
        <v>0</v>
      </c>
      <c r="R23" s="4">
        <f t="shared" si="3"/>
        <v>0</v>
      </c>
      <c r="S23" s="4">
        <f t="shared" si="3"/>
        <v>0</v>
      </c>
      <c r="T23" s="29"/>
      <c r="U23" s="1"/>
    </row>
    <row r="24" spans="1:20" s="30" customFormat="1" ht="184.5" customHeight="1">
      <c r="A24" s="31" t="s">
        <v>42</v>
      </c>
      <c r="B24" s="32" t="s">
        <v>263</v>
      </c>
      <c r="C24" s="33" t="s">
        <v>264</v>
      </c>
      <c r="D24" s="34" t="s">
        <v>266</v>
      </c>
      <c r="E24" s="35" t="s">
        <v>30</v>
      </c>
      <c r="F24" s="35" t="s">
        <v>265</v>
      </c>
      <c r="G24" s="35" t="s">
        <v>32</v>
      </c>
      <c r="H24" s="79" t="s">
        <v>318</v>
      </c>
      <c r="I24" s="79" t="s">
        <v>34</v>
      </c>
      <c r="J24" s="79" t="s">
        <v>319</v>
      </c>
      <c r="K24" s="35" t="s">
        <v>35</v>
      </c>
      <c r="L24" s="35" t="s">
        <v>34</v>
      </c>
      <c r="M24" s="35" t="s">
        <v>36</v>
      </c>
      <c r="N24" s="5"/>
      <c r="O24" s="5"/>
      <c r="P24" s="5">
        <v>305.8</v>
      </c>
      <c r="Q24" s="5"/>
      <c r="R24" s="5"/>
      <c r="S24" s="5"/>
      <c r="T24" s="29"/>
    </row>
    <row r="25" spans="1:20" s="30" customFormat="1" ht="105" hidden="1">
      <c r="A25" s="26" t="s">
        <v>44</v>
      </c>
      <c r="B25" s="27" t="s">
        <v>369</v>
      </c>
      <c r="C25" s="7" t="s">
        <v>368</v>
      </c>
      <c r="D25" s="34"/>
      <c r="E25" s="35"/>
      <c r="F25" s="35"/>
      <c r="G25" s="35"/>
      <c r="H25" s="79"/>
      <c r="I25" s="79"/>
      <c r="J25" s="79"/>
      <c r="K25" s="35"/>
      <c r="L25" s="35"/>
      <c r="M25" s="35"/>
      <c r="N25" s="4">
        <f>SUM(N26)</f>
        <v>0</v>
      </c>
      <c r="O25" s="4">
        <f aca="true" t="shared" si="4" ref="O25:S25">SUM(O26)</f>
        <v>0</v>
      </c>
      <c r="P25" s="4">
        <f t="shared" si="4"/>
        <v>0</v>
      </c>
      <c r="Q25" s="4">
        <f t="shared" si="4"/>
        <v>0</v>
      </c>
      <c r="R25" s="4">
        <f t="shared" si="4"/>
        <v>0</v>
      </c>
      <c r="S25" s="4">
        <f t="shared" si="4"/>
        <v>0</v>
      </c>
      <c r="T25" s="29"/>
    </row>
    <row r="26" spans="1:20" s="30" customFormat="1" ht="94.5" hidden="1">
      <c r="A26" s="31" t="s">
        <v>47</v>
      </c>
      <c r="B26" s="32" t="s">
        <v>369</v>
      </c>
      <c r="C26" s="33" t="s">
        <v>368</v>
      </c>
      <c r="D26" s="34" t="s">
        <v>333</v>
      </c>
      <c r="E26" s="35" t="s">
        <v>30</v>
      </c>
      <c r="F26" s="35" t="s">
        <v>199</v>
      </c>
      <c r="G26" s="35" t="s">
        <v>32</v>
      </c>
      <c r="H26" s="79"/>
      <c r="I26" s="79"/>
      <c r="J26" s="79"/>
      <c r="K26" s="35"/>
      <c r="L26" s="35"/>
      <c r="M26" s="35"/>
      <c r="N26" s="5"/>
      <c r="O26" s="5"/>
      <c r="P26" s="5"/>
      <c r="Q26" s="5"/>
      <c r="R26" s="5"/>
      <c r="S26" s="5"/>
      <c r="T26" s="29"/>
    </row>
    <row r="27" spans="1:20" ht="52.5">
      <c r="A27" s="36" t="s">
        <v>52</v>
      </c>
      <c r="B27" s="37" t="s">
        <v>219</v>
      </c>
      <c r="C27" s="38" t="s">
        <v>220</v>
      </c>
      <c r="D27" s="39"/>
      <c r="E27" s="9"/>
      <c r="F27" s="9"/>
      <c r="G27" s="9"/>
      <c r="H27" s="23"/>
      <c r="I27" s="23"/>
      <c r="J27" s="23"/>
      <c r="K27" s="24"/>
      <c r="L27" s="9"/>
      <c r="M27" s="9"/>
      <c r="N27" s="40">
        <f>SUM(N28)</f>
        <v>470.7</v>
      </c>
      <c r="O27" s="40">
        <f aca="true" t="shared" si="5" ref="O27:S27">SUM(O28)</f>
        <v>470.7</v>
      </c>
      <c r="P27" s="40">
        <f t="shared" si="5"/>
        <v>416.9</v>
      </c>
      <c r="Q27" s="40">
        <f t="shared" si="5"/>
        <v>445.6</v>
      </c>
      <c r="R27" s="40">
        <f t="shared" si="5"/>
        <v>455.3</v>
      </c>
      <c r="S27" s="40">
        <f t="shared" si="5"/>
        <v>465.3</v>
      </c>
      <c r="T27" s="29"/>
    </row>
    <row r="28" spans="1:20" ht="90" customHeight="1">
      <c r="A28" s="164" t="s">
        <v>54</v>
      </c>
      <c r="B28" s="162" t="s">
        <v>219</v>
      </c>
      <c r="C28" s="164" t="s">
        <v>220</v>
      </c>
      <c r="D28" s="167" t="s">
        <v>152</v>
      </c>
      <c r="E28" s="9" t="s">
        <v>30</v>
      </c>
      <c r="F28" s="9" t="s">
        <v>232</v>
      </c>
      <c r="G28" s="9" t="s">
        <v>32</v>
      </c>
      <c r="H28" s="41"/>
      <c r="I28" s="41"/>
      <c r="J28" s="41"/>
      <c r="K28" s="9" t="s">
        <v>35</v>
      </c>
      <c r="L28" s="9" t="s">
        <v>34</v>
      </c>
      <c r="M28" s="9" t="s">
        <v>36</v>
      </c>
      <c r="N28" s="132">
        <v>470.7</v>
      </c>
      <c r="O28" s="132">
        <v>470.7</v>
      </c>
      <c r="P28" s="132">
        <v>416.9</v>
      </c>
      <c r="Q28" s="132">
        <v>445.6</v>
      </c>
      <c r="R28" s="132">
        <v>455.3</v>
      </c>
      <c r="S28" s="132">
        <v>465.3</v>
      </c>
      <c r="T28" s="103"/>
    </row>
    <row r="29" spans="1:20" ht="90" customHeight="1">
      <c r="A29" s="165"/>
      <c r="B29" s="166"/>
      <c r="C29" s="165"/>
      <c r="D29" s="168"/>
      <c r="E29" s="9"/>
      <c r="F29" s="9"/>
      <c r="G29" s="9"/>
      <c r="H29" s="23"/>
      <c r="I29" s="23"/>
      <c r="J29" s="23"/>
      <c r="K29" s="10" t="s">
        <v>159</v>
      </c>
      <c r="L29" s="10" t="s">
        <v>189</v>
      </c>
      <c r="M29" s="10" t="s">
        <v>308</v>
      </c>
      <c r="N29" s="133"/>
      <c r="O29" s="133"/>
      <c r="P29" s="133"/>
      <c r="Q29" s="133"/>
      <c r="R29" s="133"/>
      <c r="S29" s="133"/>
      <c r="T29" s="131"/>
    </row>
    <row r="30" spans="1:20" ht="90" customHeight="1">
      <c r="A30" s="165"/>
      <c r="B30" s="147"/>
      <c r="C30" s="120"/>
      <c r="D30" s="120"/>
      <c r="E30" s="9"/>
      <c r="F30" s="9"/>
      <c r="G30" s="9"/>
      <c r="H30" s="23"/>
      <c r="I30" s="23"/>
      <c r="J30" s="23"/>
      <c r="K30" s="10" t="s">
        <v>271</v>
      </c>
      <c r="L30" s="10" t="s">
        <v>272</v>
      </c>
      <c r="M30" s="10" t="s">
        <v>307</v>
      </c>
      <c r="N30" s="133"/>
      <c r="O30" s="133"/>
      <c r="P30" s="133"/>
      <c r="Q30" s="133"/>
      <c r="R30" s="133"/>
      <c r="S30" s="133"/>
      <c r="T30" s="131"/>
    </row>
    <row r="31" spans="1:20" ht="45.75" customHeight="1">
      <c r="A31" s="165"/>
      <c r="B31" s="147"/>
      <c r="C31" s="120"/>
      <c r="D31" s="120"/>
      <c r="E31" s="9"/>
      <c r="F31" s="9"/>
      <c r="G31" s="9"/>
      <c r="H31" s="23"/>
      <c r="I31" s="23"/>
      <c r="J31" s="23"/>
      <c r="K31" s="9" t="s">
        <v>216</v>
      </c>
      <c r="L31" s="9" t="s">
        <v>34</v>
      </c>
      <c r="M31" s="9" t="s">
        <v>203</v>
      </c>
      <c r="N31" s="133"/>
      <c r="O31" s="133"/>
      <c r="P31" s="133"/>
      <c r="Q31" s="133"/>
      <c r="R31" s="133"/>
      <c r="S31" s="133"/>
      <c r="T31" s="131"/>
    </row>
    <row r="32" spans="1:20" ht="42" customHeight="1">
      <c r="A32" s="165"/>
      <c r="B32" s="147"/>
      <c r="C32" s="120"/>
      <c r="D32" s="120"/>
      <c r="E32" s="9"/>
      <c r="F32" s="9"/>
      <c r="G32" s="9"/>
      <c r="H32" s="23"/>
      <c r="I32" s="23"/>
      <c r="J32" s="23"/>
      <c r="K32" s="9" t="s">
        <v>273</v>
      </c>
      <c r="L32" s="9" t="s">
        <v>34</v>
      </c>
      <c r="M32" s="9" t="s">
        <v>269</v>
      </c>
      <c r="N32" s="133"/>
      <c r="O32" s="133"/>
      <c r="P32" s="133"/>
      <c r="Q32" s="133"/>
      <c r="R32" s="133"/>
      <c r="S32" s="133"/>
      <c r="T32" s="131"/>
    </row>
    <row r="33" spans="1:20" ht="51" customHeight="1">
      <c r="A33" s="122"/>
      <c r="B33" s="149"/>
      <c r="C33" s="122"/>
      <c r="D33" s="122"/>
      <c r="E33" s="9"/>
      <c r="F33" s="9"/>
      <c r="G33" s="9"/>
      <c r="H33" s="23"/>
      <c r="I33" s="23"/>
      <c r="J33" s="23"/>
      <c r="K33" s="9" t="s">
        <v>334</v>
      </c>
      <c r="L33" s="9" t="s">
        <v>34</v>
      </c>
      <c r="M33" s="9" t="s">
        <v>335</v>
      </c>
      <c r="N33" s="112"/>
      <c r="O33" s="112"/>
      <c r="P33" s="112"/>
      <c r="Q33" s="112"/>
      <c r="R33" s="112"/>
      <c r="S33" s="112"/>
      <c r="T33" s="90"/>
    </row>
    <row r="34" spans="1:20" ht="73.5">
      <c r="A34" s="16" t="s">
        <v>59</v>
      </c>
      <c r="B34" s="6" t="s">
        <v>40</v>
      </c>
      <c r="C34" s="7" t="s">
        <v>41</v>
      </c>
      <c r="D34" s="7" t="s">
        <v>21</v>
      </c>
      <c r="E34" s="6" t="s">
        <v>21</v>
      </c>
      <c r="F34" s="6" t="s">
        <v>21</v>
      </c>
      <c r="G34" s="6" t="s">
        <v>21</v>
      </c>
      <c r="H34" s="17" t="s">
        <v>21</v>
      </c>
      <c r="I34" s="17" t="s">
        <v>21</v>
      </c>
      <c r="J34" s="17" t="s">
        <v>21</v>
      </c>
      <c r="K34" s="17" t="s">
        <v>21</v>
      </c>
      <c r="L34" s="17" t="s">
        <v>21</v>
      </c>
      <c r="M34" s="17" t="s">
        <v>21</v>
      </c>
      <c r="N34" s="18">
        <f>SUM(N35)</f>
        <v>341.1</v>
      </c>
      <c r="O34" s="18">
        <f aca="true" t="shared" si="6" ref="O34:S34">SUM(O35)</f>
        <v>330.5</v>
      </c>
      <c r="P34" s="18">
        <f t="shared" si="6"/>
        <v>810.4</v>
      </c>
      <c r="Q34" s="18">
        <f t="shared" si="6"/>
        <v>0</v>
      </c>
      <c r="R34" s="18">
        <f t="shared" si="6"/>
        <v>0</v>
      </c>
      <c r="S34" s="18">
        <f t="shared" si="6"/>
        <v>0</v>
      </c>
      <c r="T34" s="19" t="s">
        <v>21</v>
      </c>
    </row>
    <row r="35" spans="1:20" ht="63">
      <c r="A35" s="101" t="s">
        <v>62</v>
      </c>
      <c r="B35" s="43" t="s">
        <v>40</v>
      </c>
      <c r="C35" s="42" t="s">
        <v>41</v>
      </c>
      <c r="D35" s="44" t="s">
        <v>190</v>
      </c>
      <c r="E35" s="9" t="s">
        <v>30</v>
      </c>
      <c r="F35" s="9" t="s">
        <v>43</v>
      </c>
      <c r="G35" s="9" t="s">
        <v>32</v>
      </c>
      <c r="H35" s="9" t="s">
        <v>21</v>
      </c>
      <c r="I35" s="9" t="s">
        <v>21</v>
      </c>
      <c r="J35" s="9" t="s">
        <v>21</v>
      </c>
      <c r="K35" s="9" t="s">
        <v>35</v>
      </c>
      <c r="L35" s="9" t="s">
        <v>34</v>
      </c>
      <c r="M35" s="9" t="s">
        <v>36</v>
      </c>
      <c r="N35" s="45">
        <v>341.1</v>
      </c>
      <c r="O35" s="45">
        <v>330.5</v>
      </c>
      <c r="P35" s="45">
        <v>810.4</v>
      </c>
      <c r="Q35" s="45"/>
      <c r="R35" s="45"/>
      <c r="S35" s="45"/>
      <c r="T35" s="46" t="s">
        <v>21</v>
      </c>
    </row>
    <row r="36" spans="1:20" ht="63">
      <c r="A36" s="16" t="s">
        <v>63</v>
      </c>
      <c r="B36" s="6" t="s">
        <v>45</v>
      </c>
      <c r="C36" s="7" t="s">
        <v>46</v>
      </c>
      <c r="D36" s="7" t="s">
        <v>21</v>
      </c>
      <c r="E36" s="6" t="s">
        <v>21</v>
      </c>
      <c r="F36" s="6" t="s">
        <v>21</v>
      </c>
      <c r="G36" s="6" t="s">
        <v>21</v>
      </c>
      <c r="H36" s="17" t="s">
        <v>21</v>
      </c>
      <c r="I36" s="17" t="s">
        <v>21</v>
      </c>
      <c r="J36" s="17" t="s">
        <v>21</v>
      </c>
      <c r="K36" s="17" t="s">
        <v>21</v>
      </c>
      <c r="L36" s="17" t="s">
        <v>21</v>
      </c>
      <c r="M36" s="17" t="s">
        <v>21</v>
      </c>
      <c r="N36" s="102">
        <f>SUM(N37)</f>
        <v>12056.2</v>
      </c>
      <c r="O36" s="102">
        <f aca="true" t="shared" si="7" ref="O36:S36">SUM(O37)</f>
        <v>10911.7</v>
      </c>
      <c r="P36" s="102">
        <f t="shared" si="7"/>
        <v>11195.9</v>
      </c>
      <c r="Q36" s="102">
        <f t="shared" si="7"/>
        <v>12080.5</v>
      </c>
      <c r="R36" s="102">
        <f t="shared" si="7"/>
        <v>12570</v>
      </c>
      <c r="S36" s="102">
        <f t="shared" si="7"/>
        <v>12900</v>
      </c>
      <c r="T36" s="19" t="s">
        <v>21</v>
      </c>
    </row>
    <row r="37" spans="1:20" ht="231" customHeight="1">
      <c r="A37" s="115" t="s">
        <v>66</v>
      </c>
      <c r="B37" s="124" t="s">
        <v>45</v>
      </c>
      <c r="C37" s="115" t="s">
        <v>46</v>
      </c>
      <c r="D37" s="117" t="s">
        <v>333</v>
      </c>
      <c r="E37" s="20" t="s">
        <v>30</v>
      </c>
      <c r="F37" s="20" t="s">
        <v>48</v>
      </c>
      <c r="G37" s="20" t="s">
        <v>32</v>
      </c>
      <c r="H37" s="47" t="s">
        <v>259</v>
      </c>
      <c r="I37" s="48" t="s">
        <v>34</v>
      </c>
      <c r="J37" s="47" t="s">
        <v>260</v>
      </c>
      <c r="K37" s="20" t="s">
        <v>35</v>
      </c>
      <c r="L37" s="20" t="s">
        <v>34</v>
      </c>
      <c r="M37" s="20" t="s">
        <v>36</v>
      </c>
      <c r="N37" s="150">
        <v>12056.2</v>
      </c>
      <c r="O37" s="150">
        <v>10911.7</v>
      </c>
      <c r="P37" s="150">
        <v>11195.9</v>
      </c>
      <c r="Q37" s="150">
        <v>12080.5</v>
      </c>
      <c r="R37" s="150">
        <v>12570</v>
      </c>
      <c r="S37" s="150">
        <v>12900</v>
      </c>
      <c r="T37" s="103" t="s">
        <v>21</v>
      </c>
    </row>
    <row r="38" spans="1:20" ht="189" customHeight="1">
      <c r="A38" s="119"/>
      <c r="B38" s="125"/>
      <c r="C38" s="119"/>
      <c r="D38" s="118"/>
      <c r="E38" s="20" t="s">
        <v>49</v>
      </c>
      <c r="F38" s="20" t="s">
        <v>50</v>
      </c>
      <c r="G38" s="20" t="s">
        <v>164</v>
      </c>
      <c r="H38" s="47" t="s">
        <v>261</v>
      </c>
      <c r="I38" s="48" t="s">
        <v>34</v>
      </c>
      <c r="J38" s="47" t="s">
        <v>262</v>
      </c>
      <c r="K38" s="47" t="s">
        <v>242</v>
      </c>
      <c r="L38" s="49" t="s">
        <v>34</v>
      </c>
      <c r="M38" s="47" t="s">
        <v>243</v>
      </c>
      <c r="N38" s="151"/>
      <c r="O38" s="151"/>
      <c r="P38" s="151"/>
      <c r="Q38" s="152"/>
      <c r="R38" s="151"/>
      <c r="S38" s="151"/>
      <c r="T38" s="109"/>
    </row>
    <row r="39" spans="1:20" ht="324.75" customHeight="1">
      <c r="A39" s="119"/>
      <c r="B39" s="125"/>
      <c r="C39" s="119"/>
      <c r="D39" s="118"/>
      <c r="E39" s="9" t="s">
        <v>310</v>
      </c>
      <c r="F39" s="9" t="s">
        <v>257</v>
      </c>
      <c r="G39" s="9" t="s">
        <v>311</v>
      </c>
      <c r="H39" s="47" t="s">
        <v>351</v>
      </c>
      <c r="I39" s="92" t="s">
        <v>34</v>
      </c>
      <c r="J39" s="47" t="s">
        <v>352</v>
      </c>
      <c r="K39" s="47" t="s">
        <v>288</v>
      </c>
      <c r="L39" s="50" t="s">
        <v>34</v>
      </c>
      <c r="M39" s="47" t="s">
        <v>289</v>
      </c>
      <c r="N39" s="151"/>
      <c r="O39" s="151"/>
      <c r="P39" s="151"/>
      <c r="Q39" s="152"/>
      <c r="R39" s="151"/>
      <c r="S39" s="151"/>
      <c r="T39" s="109"/>
    </row>
    <row r="40" spans="1:20" ht="213" customHeight="1">
      <c r="A40" s="119"/>
      <c r="B40" s="125"/>
      <c r="C40" s="119"/>
      <c r="D40" s="118"/>
      <c r="E40" s="9"/>
      <c r="F40" s="9" t="s">
        <v>21</v>
      </c>
      <c r="G40" s="9" t="s">
        <v>21</v>
      </c>
      <c r="H40" s="93" t="s">
        <v>353</v>
      </c>
      <c r="I40" s="48" t="s">
        <v>34</v>
      </c>
      <c r="J40" s="47" t="s">
        <v>354</v>
      </c>
      <c r="K40" s="24" t="s">
        <v>290</v>
      </c>
      <c r="L40" s="9" t="s">
        <v>34</v>
      </c>
      <c r="M40" s="9" t="s">
        <v>287</v>
      </c>
      <c r="N40" s="151"/>
      <c r="O40" s="151"/>
      <c r="P40" s="151"/>
      <c r="Q40" s="152"/>
      <c r="R40" s="151"/>
      <c r="S40" s="151"/>
      <c r="T40" s="109"/>
    </row>
    <row r="41" spans="1:20" ht="306.75" customHeight="1">
      <c r="A41" s="16" t="s">
        <v>73</v>
      </c>
      <c r="B41" s="27" t="s">
        <v>221</v>
      </c>
      <c r="C41" s="7" t="s">
        <v>53</v>
      </c>
      <c r="D41" s="7" t="s">
        <v>21</v>
      </c>
      <c r="E41" s="6" t="s">
        <v>21</v>
      </c>
      <c r="F41" s="6" t="s">
        <v>21</v>
      </c>
      <c r="G41" s="6" t="s">
        <v>21</v>
      </c>
      <c r="H41" s="17" t="s">
        <v>21</v>
      </c>
      <c r="I41" s="17" t="s">
        <v>21</v>
      </c>
      <c r="J41" s="17" t="s">
        <v>21</v>
      </c>
      <c r="K41" s="17" t="s">
        <v>21</v>
      </c>
      <c r="L41" s="17" t="s">
        <v>21</v>
      </c>
      <c r="M41" s="17" t="s">
        <v>21</v>
      </c>
      <c r="N41" s="18">
        <f>SUM(N42)</f>
        <v>13375.6</v>
      </c>
      <c r="O41" s="18">
        <f aca="true" t="shared" si="8" ref="O41:S41">SUM(O42)</f>
        <v>12131.6</v>
      </c>
      <c r="P41" s="18">
        <f t="shared" si="8"/>
        <v>23214.4</v>
      </c>
      <c r="Q41" s="18">
        <f t="shared" si="8"/>
        <v>2606.3</v>
      </c>
      <c r="R41" s="18">
        <f t="shared" si="8"/>
        <v>3230</v>
      </c>
      <c r="S41" s="18">
        <f t="shared" si="8"/>
        <v>3320</v>
      </c>
      <c r="T41" s="19" t="s">
        <v>21</v>
      </c>
    </row>
    <row r="42" spans="1:20" ht="242.25" customHeight="1">
      <c r="A42" s="115" t="s">
        <v>76</v>
      </c>
      <c r="B42" s="126" t="s">
        <v>221</v>
      </c>
      <c r="C42" s="115" t="s">
        <v>53</v>
      </c>
      <c r="D42" s="117" t="s">
        <v>376</v>
      </c>
      <c r="E42" s="20" t="s">
        <v>30</v>
      </c>
      <c r="F42" s="20" t="s">
        <v>55</v>
      </c>
      <c r="G42" s="20" t="s">
        <v>32</v>
      </c>
      <c r="H42" s="51" t="s">
        <v>336</v>
      </c>
      <c r="I42" s="20" t="s">
        <v>34</v>
      </c>
      <c r="J42" s="20" t="s">
        <v>246</v>
      </c>
      <c r="K42" s="21" t="s">
        <v>244</v>
      </c>
      <c r="L42" s="20" t="s">
        <v>34</v>
      </c>
      <c r="M42" s="20" t="s">
        <v>245</v>
      </c>
      <c r="N42" s="150">
        <v>13375.6</v>
      </c>
      <c r="O42" s="150">
        <v>12131.6</v>
      </c>
      <c r="P42" s="150">
        <v>23214.4</v>
      </c>
      <c r="Q42" s="150">
        <v>2606.3</v>
      </c>
      <c r="R42" s="150">
        <v>3230</v>
      </c>
      <c r="S42" s="150">
        <v>3320</v>
      </c>
      <c r="T42" s="103" t="s">
        <v>21</v>
      </c>
    </row>
    <row r="43" spans="1:20" ht="165.75" customHeight="1">
      <c r="A43" s="119"/>
      <c r="B43" s="163"/>
      <c r="C43" s="119"/>
      <c r="D43" s="118"/>
      <c r="E43" s="20" t="s">
        <v>56</v>
      </c>
      <c r="F43" s="20" t="s">
        <v>57</v>
      </c>
      <c r="G43" s="20" t="s">
        <v>165</v>
      </c>
      <c r="H43" s="20" t="s">
        <v>247</v>
      </c>
      <c r="I43" s="20" t="s">
        <v>34</v>
      </c>
      <c r="J43" s="20" t="s">
        <v>355</v>
      </c>
      <c r="K43" s="20" t="s">
        <v>35</v>
      </c>
      <c r="L43" s="20" t="s">
        <v>34</v>
      </c>
      <c r="M43" s="20" t="s">
        <v>36</v>
      </c>
      <c r="N43" s="151"/>
      <c r="O43" s="151"/>
      <c r="P43" s="151"/>
      <c r="Q43" s="152"/>
      <c r="R43" s="151"/>
      <c r="S43" s="151"/>
      <c r="T43" s="109"/>
    </row>
    <row r="44" spans="1:20" ht="210" customHeight="1">
      <c r="A44" s="119"/>
      <c r="B44" s="163"/>
      <c r="C44" s="119"/>
      <c r="D44" s="118"/>
      <c r="E44" s="20" t="s">
        <v>256</v>
      </c>
      <c r="F44" s="20" t="s">
        <v>257</v>
      </c>
      <c r="G44" s="20" t="s">
        <v>258</v>
      </c>
      <c r="H44" s="51" t="s">
        <v>248</v>
      </c>
      <c r="I44" s="20" t="s">
        <v>34</v>
      </c>
      <c r="J44" s="20" t="s">
        <v>249</v>
      </c>
      <c r="K44" s="51" t="s">
        <v>274</v>
      </c>
      <c r="L44" s="20" t="s">
        <v>34</v>
      </c>
      <c r="M44" s="20"/>
      <c r="N44" s="151"/>
      <c r="O44" s="151"/>
      <c r="P44" s="151"/>
      <c r="Q44" s="152"/>
      <c r="R44" s="151"/>
      <c r="S44" s="151"/>
      <c r="T44" s="109"/>
    </row>
    <row r="45" spans="1:20" ht="103.5" customHeight="1">
      <c r="A45" s="121"/>
      <c r="B45" s="148"/>
      <c r="C45" s="121"/>
      <c r="D45" s="121"/>
      <c r="E45" s="20"/>
      <c r="F45" s="20"/>
      <c r="G45" s="20"/>
      <c r="H45" s="51" t="s">
        <v>275</v>
      </c>
      <c r="I45" s="20" t="s">
        <v>34</v>
      </c>
      <c r="J45" s="20" t="s">
        <v>364</v>
      </c>
      <c r="K45" s="51" t="s">
        <v>276</v>
      </c>
      <c r="L45" s="20" t="s">
        <v>34</v>
      </c>
      <c r="M45" s="20"/>
      <c r="N45" s="127"/>
      <c r="O45" s="127"/>
      <c r="P45" s="127"/>
      <c r="Q45" s="127"/>
      <c r="R45" s="127"/>
      <c r="S45" s="127"/>
      <c r="T45" s="25"/>
    </row>
    <row r="46" spans="1:20" ht="141" customHeight="1">
      <c r="A46" s="121"/>
      <c r="B46" s="148"/>
      <c r="C46" s="121"/>
      <c r="D46" s="121"/>
      <c r="E46" s="20"/>
      <c r="F46" s="20"/>
      <c r="G46" s="20"/>
      <c r="H46" s="85" t="s">
        <v>316</v>
      </c>
      <c r="I46" s="86" t="s">
        <v>34</v>
      </c>
      <c r="J46" s="58" t="s">
        <v>320</v>
      </c>
      <c r="K46" s="51" t="s">
        <v>291</v>
      </c>
      <c r="L46" s="20" t="s">
        <v>34</v>
      </c>
      <c r="M46" s="20"/>
      <c r="N46" s="127"/>
      <c r="O46" s="127"/>
      <c r="P46" s="127"/>
      <c r="Q46" s="127"/>
      <c r="R46" s="127"/>
      <c r="S46" s="127"/>
      <c r="T46" s="25"/>
    </row>
    <row r="47" spans="1:20" ht="63.75" customHeight="1">
      <c r="A47" s="121"/>
      <c r="B47" s="148"/>
      <c r="C47" s="121"/>
      <c r="D47" s="121"/>
      <c r="E47" s="20"/>
      <c r="F47" s="20"/>
      <c r="G47" s="20"/>
      <c r="H47" s="87" t="s">
        <v>317</v>
      </c>
      <c r="I47" s="86" t="s">
        <v>34</v>
      </c>
      <c r="J47" s="10" t="s">
        <v>321</v>
      </c>
      <c r="K47" s="51"/>
      <c r="L47" s="20"/>
      <c r="M47" s="20"/>
      <c r="N47" s="127"/>
      <c r="O47" s="127"/>
      <c r="P47" s="127"/>
      <c r="Q47" s="127"/>
      <c r="R47" s="127"/>
      <c r="S47" s="127"/>
      <c r="T47" s="77"/>
    </row>
    <row r="48" spans="1:20" ht="188.25" customHeight="1">
      <c r="A48" s="121"/>
      <c r="B48" s="148"/>
      <c r="C48" s="121"/>
      <c r="D48" s="121"/>
      <c r="E48" s="20"/>
      <c r="F48" s="20"/>
      <c r="G48" s="20"/>
      <c r="H48" s="87" t="s">
        <v>337</v>
      </c>
      <c r="I48" s="86" t="s">
        <v>34</v>
      </c>
      <c r="J48" s="10" t="s">
        <v>338</v>
      </c>
      <c r="K48" s="51"/>
      <c r="L48" s="20"/>
      <c r="M48" s="20"/>
      <c r="N48" s="127"/>
      <c r="O48" s="127"/>
      <c r="P48" s="127"/>
      <c r="Q48" s="127"/>
      <c r="R48" s="127"/>
      <c r="S48" s="127"/>
      <c r="T48" s="89"/>
    </row>
    <row r="49" spans="1:20" ht="142.5" customHeight="1">
      <c r="A49" s="121"/>
      <c r="B49" s="148"/>
      <c r="C49" s="121"/>
      <c r="D49" s="121"/>
      <c r="E49" s="20"/>
      <c r="F49" s="20"/>
      <c r="G49" s="20"/>
      <c r="H49" s="87" t="s">
        <v>339</v>
      </c>
      <c r="I49" s="86" t="s">
        <v>34</v>
      </c>
      <c r="J49" s="10" t="s">
        <v>340</v>
      </c>
      <c r="K49" s="51"/>
      <c r="L49" s="20"/>
      <c r="M49" s="20"/>
      <c r="N49" s="127"/>
      <c r="O49" s="127"/>
      <c r="P49" s="127"/>
      <c r="Q49" s="127"/>
      <c r="R49" s="127"/>
      <c r="S49" s="127"/>
      <c r="T49" s="89"/>
    </row>
    <row r="50" spans="1:20" ht="204.75" customHeight="1">
      <c r="A50" s="121"/>
      <c r="B50" s="148"/>
      <c r="C50" s="121"/>
      <c r="D50" s="121"/>
      <c r="E50" s="20"/>
      <c r="F50" s="20"/>
      <c r="G50" s="20"/>
      <c r="H50" s="87" t="s">
        <v>342</v>
      </c>
      <c r="I50" s="86" t="s">
        <v>34</v>
      </c>
      <c r="J50" s="10" t="s">
        <v>341</v>
      </c>
      <c r="K50" s="51"/>
      <c r="L50" s="20"/>
      <c r="M50" s="20"/>
      <c r="N50" s="127"/>
      <c r="O50" s="127"/>
      <c r="P50" s="127"/>
      <c r="Q50" s="127"/>
      <c r="R50" s="127"/>
      <c r="S50" s="127"/>
      <c r="T50" s="89"/>
    </row>
    <row r="51" spans="1:20" ht="241.5">
      <c r="A51" s="122"/>
      <c r="B51" s="149"/>
      <c r="C51" s="122"/>
      <c r="D51" s="122"/>
      <c r="E51" s="20"/>
      <c r="F51" s="20"/>
      <c r="G51" s="20"/>
      <c r="H51" s="96" t="s">
        <v>359</v>
      </c>
      <c r="I51" s="97" t="s">
        <v>34</v>
      </c>
      <c r="J51" s="97" t="s">
        <v>360</v>
      </c>
      <c r="K51" s="51"/>
      <c r="L51" s="20"/>
      <c r="M51" s="20"/>
      <c r="N51" s="112"/>
      <c r="O51" s="112"/>
      <c r="P51" s="112"/>
      <c r="Q51" s="112"/>
      <c r="R51" s="112"/>
      <c r="S51" s="112"/>
      <c r="T51" s="94"/>
    </row>
    <row r="52" spans="1:20" ht="168">
      <c r="A52" s="16" t="s">
        <v>78</v>
      </c>
      <c r="B52" s="27" t="s">
        <v>60</v>
      </c>
      <c r="C52" s="7" t="s">
        <v>61</v>
      </c>
      <c r="D52" s="7" t="s">
        <v>21</v>
      </c>
      <c r="E52" s="6" t="s">
        <v>21</v>
      </c>
      <c r="F52" s="6" t="s">
        <v>21</v>
      </c>
      <c r="G52" s="6" t="s">
        <v>21</v>
      </c>
      <c r="H52" s="17" t="s">
        <v>21</v>
      </c>
      <c r="I52" s="17" t="s">
        <v>21</v>
      </c>
      <c r="J52" s="17" t="s">
        <v>21</v>
      </c>
      <c r="K52" s="17" t="s">
        <v>21</v>
      </c>
      <c r="L52" s="17" t="s">
        <v>21</v>
      </c>
      <c r="M52" s="17" t="s">
        <v>21</v>
      </c>
      <c r="N52" s="18">
        <f>SUM(N53)</f>
        <v>1881.7</v>
      </c>
      <c r="O52" s="18">
        <f aca="true" t="shared" si="9" ref="O52:S52">SUM(O53)</f>
        <v>1634</v>
      </c>
      <c r="P52" s="18">
        <f t="shared" si="9"/>
        <v>1778.4</v>
      </c>
      <c r="Q52" s="18">
        <f t="shared" si="9"/>
        <v>7916.4</v>
      </c>
      <c r="R52" s="18">
        <f t="shared" si="9"/>
        <v>2430</v>
      </c>
      <c r="S52" s="18">
        <f t="shared" si="9"/>
        <v>2490</v>
      </c>
      <c r="T52" s="19" t="s">
        <v>21</v>
      </c>
    </row>
    <row r="53" spans="1:20" ht="90" customHeight="1">
      <c r="A53" s="115" t="s">
        <v>81</v>
      </c>
      <c r="B53" s="126" t="s">
        <v>60</v>
      </c>
      <c r="C53" s="115" t="s">
        <v>61</v>
      </c>
      <c r="D53" s="117" t="s">
        <v>365</v>
      </c>
      <c r="E53" s="20" t="s">
        <v>30</v>
      </c>
      <c r="F53" s="20" t="s">
        <v>193</v>
      </c>
      <c r="G53" s="20" t="s">
        <v>32</v>
      </c>
      <c r="H53" s="51"/>
      <c r="I53" s="20"/>
      <c r="J53" s="20"/>
      <c r="K53" s="20" t="s">
        <v>35</v>
      </c>
      <c r="L53" s="20" t="s">
        <v>34</v>
      </c>
      <c r="M53" s="20" t="s">
        <v>36</v>
      </c>
      <c r="N53" s="105">
        <v>1881.7</v>
      </c>
      <c r="O53" s="105">
        <v>1634</v>
      </c>
      <c r="P53" s="105">
        <v>1778.4</v>
      </c>
      <c r="Q53" s="105">
        <v>7916.4</v>
      </c>
      <c r="R53" s="105">
        <v>2430</v>
      </c>
      <c r="S53" s="105">
        <v>2490</v>
      </c>
      <c r="T53" s="103" t="s">
        <v>21</v>
      </c>
    </row>
    <row r="54" spans="1:20" ht="53.25" customHeight="1">
      <c r="A54" s="120"/>
      <c r="B54" s="147"/>
      <c r="C54" s="120"/>
      <c r="D54" s="118"/>
      <c r="E54" s="47" t="s">
        <v>191</v>
      </c>
      <c r="F54" s="48" t="s">
        <v>192</v>
      </c>
      <c r="G54" s="47" t="s">
        <v>194</v>
      </c>
      <c r="H54" s="51"/>
      <c r="I54" s="20"/>
      <c r="J54" s="20"/>
      <c r="K54" s="51" t="s">
        <v>240</v>
      </c>
      <c r="L54" s="20" t="s">
        <v>34</v>
      </c>
      <c r="M54" s="20" t="s">
        <v>238</v>
      </c>
      <c r="N54" s="113"/>
      <c r="O54" s="113"/>
      <c r="P54" s="113"/>
      <c r="Q54" s="113"/>
      <c r="R54" s="113"/>
      <c r="S54" s="113"/>
      <c r="T54" s="114"/>
    </row>
    <row r="55" spans="1:20" ht="126">
      <c r="A55" s="120"/>
      <c r="B55" s="147"/>
      <c r="C55" s="120"/>
      <c r="D55" s="118"/>
      <c r="E55" s="23"/>
      <c r="F55" s="23"/>
      <c r="G55" s="23"/>
      <c r="H55" s="24"/>
      <c r="I55" s="9"/>
      <c r="J55" s="9"/>
      <c r="K55" s="24" t="s">
        <v>239</v>
      </c>
      <c r="L55" s="9" t="s">
        <v>34</v>
      </c>
      <c r="M55" s="9" t="s">
        <v>241</v>
      </c>
      <c r="N55" s="113"/>
      <c r="O55" s="113"/>
      <c r="P55" s="113"/>
      <c r="Q55" s="113"/>
      <c r="R55" s="113"/>
      <c r="S55" s="113"/>
      <c r="T55" s="114"/>
    </row>
    <row r="56" spans="1:20" ht="168">
      <c r="A56" s="120"/>
      <c r="B56" s="147"/>
      <c r="C56" s="120"/>
      <c r="D56" s="120"/>
      <c r="E56" s="23"/>
      <c r="F56" s="23"/>
      <c r="G56" s="23"/>
      <c r="H56" s="24"/>
      <c r="I56" s="9"/>
      <c r="J56" s="9"/>
      <c r="K56" s="53" t="s">
        <v>277</v>
      </c>
      <c r="L56" s="50" t="s">
        <v>34</v>
      </c>
      <c r="M56" s="53" t="s">
        <v>358</v>
      </c>
      <c r="N56" s="113"/>
      <c r="O56" s="113"/>
      <c r="P56" s="113"/>
      <c r="Q56" s="113"/>
      <c r="R56" s="113"/>
      <c r="S56" s="113"/>
      <c r="T56" s="114"/>
    </row>
    <row r="57" spans="1:20" ht="108" customHeight="1">
      <c r="A57" s="120"/>
      <c r="B57" s="147"/>
      <c r="C57" s="120"/>
      <c r="D57" s="120"/>
      <c r="E57" s="23"/>
      <c r="F57" s="23"/>
      <c r="G57" s="23"/>
      <c r="H57" s="24"/>
      <c r="I57" s="9"/>
      <c r="J57" s="9"/>
      <c r="K57" s="57" t="s">
        <v>343</v>
      </c>
      <c r="L57" s="88" t="s">
        <v>34</v>
      </c>
      <c r="M57" s="53" t="s">
        <v>357</v>
      </c>
      <c r="N57" s="113"/>
      <c r="O57" s="113"/>
      <c r="P57" s="113"/>
      <c r="Q57" s="113"/>
      <c r="R57" s="113"/>
      <c r="S57" s="113"/>
      <c r="T57" s="114"/>
    </row>
    <row r="58" spans="1:20" ht="42">
      <c r="A58" s="16" t="s">
        <v>88</v>
      </c>
      <c r="B58" s="54" t="s">
        <v>162</v>
      </c>
      <c r="C58" s="55" t="s">
        <v>161</v>
      </c>
      <c r="D58" s="44"/>
      <c r="E58" s="23"/>
      <c r="F58" s="23"/>
      <c r="G58" s="23"/>
      <c r="H58" s="24"/>
      <c r="I58" s="9"/>
      <c r="J58" s="9"/>
      <c r="K58" s="24"/>
      <c r="L58" s="9"/>
      <c r="M58" s="9"/>
      <c r="N58" s="56">
        <f>SUM(N59)</f>
        <v>199.5</v>
      </c>
      <c r="O58" s="56">
        <f aca="true" t="shared" si="10" ref="O58:S58">SUM(O59)</f>
        <v>99.5</v>
      </c>
      <c r="P58" s="56">
        <f t="shared" si="10"/>
        <v>444.6</v>
      </c>
      <c r="Q58" s="56">
        <f t="shared" si="10"/>
        <v>50</v>
      </c>
      <c r="R58" s="56">
        <f t="shared" si="10"/>
        <v>50</v>
      </c>
      <c r="S58" s="56">
        <f t="shared" si="10"/>
        <v>50</v>
      </c>
      <c r="T58" s="46"/>
    </row>
    <row r="59" spans="1:20" ht="198" customHeight="1">
      <c r="A59" s="115" t="s">
        <v>91</v>
      </c>
      <c r="B59" s="126" t="s">
        <v>162</v>
      </c>
      <c r="C59" s="115" t="s">
        <v>161</v>
      </c>
      <c r="D59" s="117" t="s">
        <v>204</v>
      </c>
      <c r="E59" s="20" t="s">
        <v>30</v>
      </c>
      <c r="F59" s="20" t="s">
        <v>166</v>
      </c>
      <c r="G59" s="20" t="s">
        <v>32</v>
      </c>
      <c r="H59" s="21" t="s">
        <v>356</v>
      </c>
      <c r="I59" s="20" t="s">
        <v>34</v>
      </c>
      <c r="J59" s="20" t="s">
        <v>72</v>
      </c>
      <c r="K59" s="20" t="s">
        <v>35</v>
      </c>
      <c r="L59" s="20" t="s">
        <v>34</v>
      </c>
      <c r="M59" s="20" t="s">
        <v>36</v>
      </c>
      <c r="N59" s="105">
        <v>199.5</v>
      </c>
      <c r="O59" s="105">
        <v>99.5</v>
      </c>
      <c r="P59" s="105">
        <v>444.6</v>
      </c>
      <c r="Q59" s="105">
        <f>50</f>
        <v>50</v>
      </c>
      <c r="R59" s="105">
        <v>50</v>
      </c>
      <c r="S59" s="105">
        <v>50</v>
      </c>
      <c r="T59" s="105"/>
    </row>
    <row r="60" spans="1:20" ht="78" customHeight="1">
      <c r="A60" s="116"/>
      <c r="B60" s="116"/>
      <c r="C60" s="116"/>
      <c r="D60" s="118"/>
      <c r="E60" s="20" t="s">
        <v>167</v>
      </c>
      <c r="F60" s="20" t="s">
        <v>168</v>
      </c>
      <c r="G60" s="20" t="s">
        <v>169</v>
      </c>
      <c r="H60" s="20" t="s">
        <v>170</v>
      </c>
      <c r="I60" s="20" t="s">
        <v>34</v>
      </c>
      <c r="J60" s="20" t="s">
        <v>171</v>
      </c>
      <c r="K60" s="51"/>
      <c r="L60" s="20"/>
      <c r="M60" s="20"/>
      <c r="N60" s="108"/>
      <c r="O60" s="108"/>
      <c r="P60" s="108"/>
      <c r="Q60" s="108"/>
      <c r="R60" s="108"/>
      <c r="S60" s="108"/>
      <c r="T60" s="108"/>
    </row>
    <row r="61" spans="1:20" ht="52.5">
      <c r="A61" s="16" t="s">
        <v>93</v>
      </c>
      <c r="B61" s="6" t="s">
        <v>64</v>
      </c>
      <c r="C61" s="7" t="s">
        <v>65</v>
      </c>
      <c r="D61" s="7" t="s">
        <v>21</v>
      </c>
      <c r="E61" s="6" t="s">
        <v>21</v>
      </c>
      <c r="F61" s="6" t="s">
        <v>21</v>
      </c>
      <c r="G61" s="6" t="s">
        <v>21</v>
      </c>
      <c r="H61" s="17" t="s">
        <v>21</v>
      </c>
      <c r="I61" s="17" t="s">
        <v>21</v>
      </c>
      <c r="J61" s="17" t="s">
        <v>21</v>
      </c>
      <c r="K61" s="17" t="s">
        <v>21</v>
      </c>
      <c r="L61" s="17" t="s">
        <v>21</v>
      </c>
      <c r="M61" s="17" t="s">
        <v>21</v>
      </c>
      <c r="N61" s="18">
        <f>SUM(N62)</f>
        <v>379.6</v>
      </c>
      <c r="O61" s="18">
        <f aca="true" t="shared" si="11" ref="O61:S61">SUM(O62)</f>
        <v>318.6</v>
      </c>
      <c r="P61" s="18">
        <f t="shared" si="11"/>
        <v>460</v>
      </c>
      <c r="Q61" s="18">
        <f t="shared" si="11"/>
        <v>377.4</v>
      </c>
      <c r="R61" s="18">
        <f t="shared" si="11"/>
        <v>427.4</v>
      </c>
      <c r="S61" s="18">
        <f t="shared" si="11"/>
        <v>437.4</v>
      </c>
      <c r="T61" s="19" t="s">
        <v>21</v>
      </c>
    </row>
    <row r="62" spans="1:20" ht="90" customHeight="1">
      <c r="A62" s="115" t="s">
        <v>96</v>
      </c>
      <c r="B62" s="124" t="s">
        <v>64</v>
      </c>
      <c r="C62" s="115" t="s">
        <v>65</v>
      </c>
      <c r="D62" s="117" t="s">
        <v>370</v>
      </c>
      <c r="E62" s="20" t="s">
        <v>30</v>
      </c>
      <c r="F62" s="20" t="s">
        <v>67</v>
      </c>
      <c r="G62" s="20" t="s">
        <v>32</v>
      </c>
      <c r="H62" s="20" t="s">
        <v>70</v>
      </c>
      <c r="I62" s="20" t="s">
        <v>174</v>
      </c>
      <c r="J62" s="20" t="s">
        <v>173</v>
      </c>
      <c r="K62" s="9" t="s">
        <v>35</v>
      </c>
      <c r="L62" s="9" t="s">
        <v>34</v>
      </c>
      <c r="M62" s="9" t="s">
        <v>36</v>
      </c>
      <c r="N62" s="105">
        <v>379.6</v>
      </c>
      <c r="O62" s="105">
        <v>318.6</v>
      </c>
      <c r="P62" s="105">
        <v>460</v>
      </c>
      <c r="Q62" s="105">
        <v>377.4</v>
      </c>
      <c r="R62" s="105">
        <v>427.4</v>
      </c>
      <c r="S62" s="105">
        <v>437.4</v>
      </c>
      <c r="T62" s="103" t="s">
        <v>21</v>
      </c>
    </row>
    <row r="63" spans="1:20" ht="220.5" customHeight="1">
      <c r="A63" s="119"/>
      <c r="B63" s="125"/>
      <c r="C63" s="119"/>
      <c r="D63" s="118"/>
      <c r="E63" s="20" t="s">
        <v>68</v>
      </c>
      <c r="F63" s="20" t="s">
        <v>69</v>
      </c>
      <c r="G63" s="20" t="s">
        <v>169</v>
      </c>
      <c r="H63" s="21" t="s">
        <v>356</v>
      </c>
      <c r="I63" s="20" t="s">
        <v>34</v>
      </c>
      <c r="J63" s="20" t="s">
        <v>72</v>
      </c>
      <c r="K63" s="24"/>
      <c r="L63" s="9"/>
      <c r="M63" s="9"/>
      <c r="N63" s="107"/>
      <c r="O63" s="107"/>
      <c r="P63" s="107"/>
      <c r="Q63" s="113"/>
      <c r="R63" s="107"/>
      <c r="S63" s="107"/>
      <c r="T63" s="109"/>
    </row>
    <row r="64" spans="1:20" ht="110.25" customHeight="1">
      <c r="A64" s="119"/>
      <c r="B64" s="125"/>
      <c r="C64" s="119"/>
      <c r="D64" s="118"/>
      <c r="E64" s="9" t="s">
        <v>21</v>
      </c>
      <c r="F64" s="9" t="s">
        <v>21</v>
      </c>
      <c r="G64" s="9" t="s">
        <v>21</v>
      </c>
      <c r="H64" s="57" t="s">
        <v>172</v>
      </c>
      <c r="I64" s="50" t="s">
        <v>34</v>
      </c>
      <c r="J64" s="53" t="s">
        <v>210</v>
      </c>
      <c r="K64" s="23"/>
      <c r="L64" s="23"/>
      <c r="M64" s="23"/>
      <c r="N64" s="107"/>
      <c r="O64" s="107"/>
      <c r="P64" s="107"/>
      <c r="Q64" s="113"/>
      <c r="R64" s="107"/>
      <c r="S64" s="107"/>
      <c r="T64" s="109"/>
    </row>
    <row r="65" spans="1:20" ht="63">
      <c r="A65" s="16" t="s">
        <v>99</v>
      </c>
      <c r="B65" s="6" t="s">
        <v>74</v>
      </c>
      <c r="C65" s="7" t="s">
        <v>75</v>
      </c>
      <c r="D65" s="7" t="s">
        <v>21</v>
      </c>
      <c r="E65" s="6" t="s">
        <v>21</v>
      </c>
      <c r="F65" s="6" t="s">
        <v>21</v>
      </c>
      <c r="G65" s="6" t="s">
        <v>21</v>
      </c>
      <c r="H65" s="17" t="s">
        <v>21</v>
      </c>
      <c r="I65" s="17" t="s">
        <v>21</v>
      </c>
      <c r="J65" s="17" t="s">
        <v>21</v>
      </c>
      <c r="K65" s="17" t="s">
        <v>21</v>
      </c>
      <c r="L65" s="17" t="s">
        <v>21</v>
      </c>
      <c r="M65" s="17" t="s">
        <v>21</v>
      </c>
      <c r="N65" s="18">
        <f>SUM(N66)</f>
        <v>1935.9</v>
      </c>
      <c r="O65" s="18">
        <f aca="true" t="shared" si="12" ref="O65:S65">SUM(O66)</f>
        <v>1935.9</v>
      </c>
      <c r="P65" s="18">
        <f t="shared" si="12"/>
        <v>2562.3</v>
      </c>
      <c r="Q65" s="18">
        <f t="shared" si="12"/>
        <v>1426.3999999999999</v>
      </c>
      <c r="R65" s="18">
        <f t="shared" si="12"/>
        <v>1583.3</v>
      </c>
      <c r="S65" s="18">
        <f t="shared" si="12"/>
        <v>1623.3</v>
      </c>
      <c r="T65" s="19" t="s">
        <v>21</v>
      </c>
    </row>
    <row r="66" spans="1:20" ht="90" customHeight="1">
      <c r="A66" s="115" t="s">
        <v>102</v>
      </c>
      <c r="B66" s="124" t="s">
        <v>74</v>
      </c>
      <c r="C66" s="115" t="s">
        <v>75</v>
      </c>
      <c r="D66" s="117" t="s">
        <v>222</v>
      </c>
      <c r="E66" s="20" t="s">
        <v>30</v>
      </c>
      <c r="F66" s="20" t="s">
        <v>77</v>
      </c>
      <c r="G66" s="20" t="s">
        <v>32</v>
      </c>
      <c r="H66" s="20" t="s">
        <v>21</v>
      </c>
      <c r="I66" s="20" t="s">
        <v>21</v>
      </c>
      <c r="J66" s="20" t="s">
        <v>21</v>
      </c>
      <c r="K66" s="20" t="s">
        <v>35</v>
      </c>
      <c r="L66" s="20" t="s">
        <v>34</v>
      </c>
      <c r="M66" s="20" t="s">
        <v>36</v>
      </c>
      <c r="N66" s="105">
        <v>1935.9</v>
      </c>
      <c r="O66" s="105">
        <v>1935.9</v>
      </c>
      <c r="P66" s="105">
        <v>2562.3</v>
      </c>
      <c r="Q66" s="105">
        <f>83.3+1343.1</f>
        <v>1426.3999999999999</v>
      </c>
      <c r="R66" s="105">
        <v>1583.3</v>
      </c>
      <c r="S66" s="105">
        <v>1623.3</v>
      </c>
      <c r="T66" s="103" t="s">
        <v>21</v>
      </c>
    </row>
    <row r="67" spans="1:20" ht="90" customHeight="1">
      <c r="A67" s="119"/>
      <c r="B67" s="125"/>
      <c r="C67" s="119"/>
      <c r="D67" s="118"/>
      <c r="E67" s="20" t="s">
        <v>21</v>
      </c>
      <c r="F67" s="20" t="s">
        <v>21</v>
      </c>
      <c r="G67" s="20" t="s">
        <v>21</v>
      </c>
      <c r="H67" s="20" t="s">
        <v>21</v>
      </c>
      <c r="I67" s="20" t="s">
        <v>21</v>
      </c>
      <c r="J67" s="20" t="s">
        <v>21</v>
      </c>
      <c r="K67" s="10" t="s">
        <v>271</v>
      </c>
      <c r="L67" s="10" t="s">
        <v>272</v>
      </c>
      <c r="M67" s="10" t="s">
        <v>307</v>
      </c>
      <c r="N67" s="107"/>
      <c r="O67" s="107"/>
      <c r="P67" s="107"/>
      <c r="Q67" s="113"/>
      <c r="R67" s="107"/>
      <c r="S67" s="107"/>
      <c r="T67" s="109"/>
    </row>
    <row r="68" spans="1:20" ht="90" customHeight="1">
      <c r="A68" s="120"/>
      <c r="B68" s="147"/>
      <c r="C68" s="120"/>
      <c r="D68" s="120"/>
      <c r="E68" s="20"/>
      <c r="F68" s="20"/>
      <c r="G68" s="20"/>
      <c r="H68" s="20"/>
      <c r="I68" s="20"/>
      <c r="J68" s="20"/>
      <c r="K68" s="58" t="s">
        <v>159</v>
      </c>
      <c r="L68" s="58" t="s">
        <v>189</v>
      </c>
      <c r="M68" s="58" t="s">
        <v>160</v>
      </c>
      <c r="N68" s="113"/>
      <c r="O68" s="113"/>
      <c r="P68" s="113"/>
      <c r="Q68" s="113"/>
      <c r="R68" s="107"/>
      <c r="S68" s="107"/>
      <c r="T68" s="110"/>
    </row>
    <row r="69" spans="1:20" ht="39.75" customHeight="1">
      <c r="A69" s="120"/>
      <c r="B69" s="147"/>
      <c r="C69" s="120"/>
      <c r="D69" s="120"/>
      <c r="E69" s="20"/>
      <c r="F69" s="20"/>
      <c r="G69" s="20"/>
      <c r="H69" s="20"/>
      <c r="I69" s="20"/>
      <c r="J69" s="20"/>
      <c r="K69" s="20" t="s">
        <v>278</v>
      </c>
      <c r="L69" s="20" t="s">
        <v>34</v>
      </c>
      <c r="M69" s="20" t="s">
        <v>269</v>
      </c>
      <c r="N69" s="113"/>
      <c r="O69" s="113"/>
      <c r="P69" s="113"/>
      <c r="Q69" s="113"/>
      <c r="R69" s="113"/>
      <c r="S69" s="113"/>
      <c r="T69" s="110"/>
    </row>
    <row r="70" spans="1:20" ht="50.25" customHeight="1">
      <c r="A70" s="120"/>
      <c r="B70" s="147"/>
      <c r="C70" s="120"/>
      <c r="D70" s="120"/>
      <c r="E70" s="20"/>
      <c r="F70" s="20"/>
      <c r="G70" s="20"/>
      <c r="H70" s="20"/>
      <c r="I70" s="20"/>
      <c r="J70" s="20"/>
      <c r="K70" s="20" t="s">
        <v>217</v>
      </c>
      <c r="L70" s="20" t="s">
        <v>34</v>
      </c>
      <c r="M70" s="20" t="s">
        <v>203</v>
      </c>
      <c r="N70" s="113"/>
      <c r="O70" s="113"/>
      <c r="P70" s="113"/>
      <c r="Q70" s="113"/>
      <c r="R70" s="113"/>
      <c r="S70" s="113"/>
      <c r="T70" s="110"/>
    </row>
    <row r="71" spans="1:20" ht="106.5" customHeight="1">
      <c r="A71" s="121"/>
      <c r="B71" s="148"/>
      <c r="C71" s="121"/>
      <c r="D71" s="121"/>
      <c r="E71" s="20"/>
      <c r="F71" s="20"/>
      <c r="G71" s="20"/>
      <c r="H71" s="20"/>
      <c r="I71" s="20"/>
      <c r="J71" s="20"/>
      <c r="K71" s="51" t="s">
        <v>344</v>
      </c>
      <c r="L71" s="51" t="s">
        <v>34</v>
      </c>
      <c r="M71" s="51" t="s">
        <v>345</v>
      </c>
      <c r="N71" s="127"/>
      <c r="O71" s="127"/>
      <c r="P71" s="127"/>
      <c r="Q71" s="127"/>
      <c r="R71" s="127"/>
      <c r="S71" s="127"/>
      <c r="T71" s="110"/>
    </row>
    <row r="72" spans="1:20" ht="106.5" customHeight="1">
      <c r="A72" s="122"/>
      <c r="B72" s="149"/>
      <c r="C72" s="122"/>
      <c r="D72" s="122"/>
      <c r="E72" s="20"/>
      <c r="F72" s="20"/>
      <c r="G72" s="20"/>
      <c r="H72" s="20"/>
      <c r="I72" s="20"/>
      <c r="J72" s="20"/>
      <c r="K72" s="51" t="s">
        <v>346</v>
      </c>
      <c r="L72" s="51" t="s">
        <v>34</v>
      </c>
      <c r="M72" s="51" t="s">
        <v>357</v>
      </c>
      <c r="N72" s="112"/>
      <c r="O72" s="112"/>
      <c r="P72" s="112"/>
      <c r="Q72" s="112"/>
      <c r="R72" s="112"/>
      <c r="S72" s="112"/>
      <c r="T72" s="111"/>
    </row>
    <row r="73" spans="1:20" ht="73.5">
      <c r="A73" s="16" t="s">
        <v>105</v>
      </c>
      <c r="B73" s="76" t="s">
        <v>79</v>
      </c>
      <c r="C73" s="7" t="s">
        <v>80</v>
      </c>
      <c r="D73" s="7" t="s">
        <v>21</v>
      </c>
      <c r="E73" s="6" t="s">
        <v>21</v>
      </c>
      <c r="F73" s="6" t="s">
        <v>21</v>
      </c>
      <c r="G73" s="6" t="s">
        <v>21</v>
      </c>
      <c r="H73" s="17" t="s">
        <v>21</v>
      </c>
      <c r="I73" s="17" t="s">
        <v>21</v>
      </c>
      <c r="J73" s="17" t="s">
        <v>21</v>
      </c>
      <c r="K73" s="17" t="s">
        <v>21</v>
      </c>
      <c r="L73" s="17" t="s">
        <v>21</v>
      </c>
      <c r="M73" s="17" t="s">
        <v>21</v>
      </c>
      <c r="N73" s="18">
        <f>SUM(N74)</f>
        <v>2594.2</v>
      </c>
      <c r="O73" s="18">
        <f aca="true" t="shared" si="13" ref="O73:S73">SUM(O74)</f>
        <v>2176.1</v>
      </c>
      <c r="P73" s="18">
        <f t="shared" si="13"/>
        <v>1953.8</v>
      </c>
      <c r="Q73" s="18">
        <f t="shared" si="13"/>
        <v>1535.7</v>
      </c>
      <c r="R73" s="18">
        <f t="shared" si="13"/>
        <v>1700</v>
      </c>
      <c r="S73" s="18">
        <f t="shared" si="13"/>
        <v>1740</v>
      </c>
      <c r="T73" s="19" t="s">
        <v>21</v>
      </c>
    </row>
    <row r="74" spans="1:20" ht="141.75" customHeight="1">
      <c r="A74" s="115" t="s">
        <v>107</v>
      </c>
      <c r="B74" s="124" t="s">
        <v>79</v>
      </c>
      <c r="C74" s="115" t="s">
        <v>80</v>
      </c>
      <c r="D74" s="117" t="s">
        <v>82</v>
      </c>
      <c r="E74" s="20" t="s">
        <v>30</v>
      </c>
      <c r="F74" s="20" t="s">
        <v>83</v>
      </c>
      <c r="G74" s="20" t="s">
        <v>32</v>
      </c>
      <c r="H74" s="20" t="s">
        <v>148</v>
      </c>
      <c r="I74" s="20" t="s">
        <v>34</v>
      </c>
      <c r="J74" s="20" t="s">
        <v>87</v>
      </c>
      <c r="K74" s="21" t="s">
        <v>58</v>
      </c>
      <c r="L74" s="20" t="s">
        <v>34</v>
      </c>
      <c r="M74" s="20" t="s">
        <v>209</v>
      </c>
      <c r="N74" s="105">
        <v>2594.2</v>
      </c>
      <c r="O74" s="105">
        <v>2176.1</v>
      </c>
      <c r="P74" s="105">
        <v>1953.8</v>
      </c>
      <c r="Q74" s="105">
        <v>1535.7</v>
      </c>
      <c r="R74" s="105">
        <v>1700</v>
      </c>
      <c r="S74" s="105">
        <v>1740</v>
      </c>
      <c r="T74" s="103" t="s">
        <v>21</v>
      </c>
    </row>
    <row r="75" spans="1:20" ht="342" customHeight="1">
      <c r="A75" s="119"/>
      <c r="B75" s="125"/>
      <c r="C75" s="119"/>
      <c r="D75" s="118"/>
      <c r="E75" s="20" t="s">
        <v>84</v>
      </c>
      <c r="F75" s="20" t="s">
        <v>85</v>
      </c>
      <c r="G75" s="20" t="s">
        <v>86</v>
      </c>
      <c r="H75" s="47" t="s">
        <v>155</v>
      </c>
      <c r="I75" s="49" t="s">
        <v>34</v>
      </c>
      <c r="J75" s="47" t="s">
        <v>156</v>
      </c>
      <c r="K75" s="20" t="s">
        <v>35</v>
      </c>
      <c r="L75" s="20" t="s">
        <v>34</v>
      </c>
      <c r="M75" s="20" t="s">
        <v>36</v>
      </c>
      <c r="N75" s="107"/>
      <c r="O75" s="107"/>
      <c r="P75" s="107"/>
      <c r="Q75" s="113"/>
      <c r="R75" s="107"/>
      <c r="S75" s="107"/>
      <c r="T75" s="109"/>
    </row>
    <row r="76" spans="1:20" ht="94.5">
      <c r="A76" s="122"/>
      <c r="B76" s="149"/>
      <c r="C76" s="122"/>
      <c r="D76" s="122"/>
      <c r="E76" s="20" t="s">
        <v>312</v>
      </c>
      <c r="F76" s="20" t="s">
        <v>313</v>
      </c>
      <c r="G76" s="20" t="s">
        <v>314</v>
      </c>
      <c r="H76" s="47" t="s">
        <v>363</v>
      </c>
      <c r="I76" s="49" t="s">
        <v>34</v>
      </c>
      <c r="J76" s="47" t="s">
        <v>340</v>
      </c>
      <c r="K76" s="20" t="s">
        <v>347</v>
      </c>
      <c r="L76" s="20"/>
      <c r="M76" s="20" t="s">
        <v>348</v>
      </c>
      <c r="N76" s="112"/>
      <c r="O76" s="112"/>
      <c r="P76" s="112"/>
      <c r="Q76" s="112"/>
      <c r="R76" s="112"/>
      <c r="S76" s="112"/>
      <c r="T76" s="25"/>
    </row>
    <row r="77" spans="1:20" ht="52.5">
      <c r="A77" s="16" t="s">
        <v>109</v>
      </c>
      <c r="B77" s="6" t="s">
        <v>89</v>
      </c>
      <c r="C77" s="7" t="s">
        <v>90</v>
      </c>
      <c r="D77" s="7" t="s">
        <v>21</v>
      </c>
      <c r="E77" s="76"/>
      <c r="F77" s="6" t="s">
        <v>21</v>
      </c>
      <c r="G77" s="6" t="s">
        <v>21</v>
      </c>
      <c r="H77" s="17" t="s">
        <v>21</v>
      </c>
      <c r="I77" s="17" t="s">
        <v>21</v>
      </c>
      <c r="J77" s="17" t="s">
        <v>21</v>
      </c>
      <c r="K77" s="17" t="s">
        <v>21</v>
      </c>
      <c r="L77" s="17" t="s">
        <v>21</v>
      </c>
      <c r="M77" s="17" t="s">
        <v>21</v>
      </c>
      <c r="N77" s="18">
        <f>SUM(N78)</f>
        <v>10255</v>
      </c>
      <c r="O77" s="18">
        <f aca="true" t="shared" si="14" ref="O77:S77">SUM(O78)</f>
        <v>9433.8</v>
      </c>
      <c r="P77" s="18">
        <f t="shared" si="14"/>
        <v>10395.6</v>
      </c>
      <c r="Q77" s="18">
        <f t="shared" si="14"/>
        <v>9439.2</v>
      </c>
      <c r="R77" s="18">
        <f t="shared" si="14"/>
        <v>9990</v>
      </c>
      <c r="S77" s="18">
        <f t="shared" si="14"/>
        <v>10250</v>
      </c>
      <c r="T77" s="19" t="s">
        <v>21</v>
      </c>
    </row>
    <row r="78" spans="1:20" ht="161.25" customHeight="1">
      <c r="A78" s="115" t="s">
        <v>112</v>
      </c>
      <c r="B78" s="124" t="s">
        <v>89</v>
      </c>
      <c r="C78" s="115" t="s">
        <v>90</v>
      </c>
      <c r="D78" s="117" t="s">
        <v>306</v>
      </c>
      <c r="E78" s="20" t="s">
        <v>30</v>
      </c>
      <c r="F78" s="20" t="s">
        <v>92</v>
      </c>
      <c r="G78" s="20" t="s">
        <v>32</v>
      </c>
      <c r="H78" s="20" t="s">
        <v>98</v>
      </c>
      <c r="I78" s="20" t="s">
        <v>34</v>
      </c>
      <c r="J78" s="20" t="s">
        <v>87</v>
      </c>
      <c r="K78" s="20" t="s">
        <v>35</v>
      </c>
      <c r="L78" s="20" t="s">
        <v>34</v>
      </c>
      <c r="M78" s="20" t="s">
        <v>36</v>
      </c>
      <c r="N78" s="105">
        <v>10255</v>
      </c>
      <c r="O78" s="105">
        <v>9433.8</v>
      </c>
      <c r="P78" s="105">
        <v>10395.6</v>
      </c>
      <c r="Q78" s="105">
        <v>9439.2</v>
      </c>
      <c r="R78" s="105">
        <v>9990</v>
      </c>
      <c r="S78" s="105">
        <v>10250</v>
      </c>
      <c r="T78" s="103" t="s">
        <v>21</v>
      </c>
    </row>
    <row r="79" spans="1:20" ht="147">
      <c r="A79" s="119"/>
      <c r="B79" s="125"/>
      <c r="C79" s="119"/>
      <c r="D79" s="118"/>
      <c r="E79" s="20" t="s">
        <v>312</v>
      </c>
      <c r="F79" s="20" t="s">
        <v>313</v>
      </c>
      <c r="G79" s="20" t="s">
        <v>314</v>
      </c>
      <c r="H79" s="47" t="s">
        <v>211</v>
      </c>
      <c r="I79" s="48" t="s">
        <v>34</v>
      </c>
      <c r="J79" s="47" t="s">
        <v>212</v>
      </c>
      <c r="K79" s="47" t="s">
        <v>252</v>
      </c>
      <c r="L79" s="48" t="s">
        <v>34</v>
      </c>
      <c r="M79" s="47" t="s">
        <v>213</v>
      </c>
      <c r="N79" s="107"/>
      <c r="O79" s="107"/>
      <c r="P79" s="107"/>
      <c r="Q79" s="113"/>
      <c r="R79" s="107"/>
      <c r="S79" s="107"/>
      <c r="T79" s="109"/>
    </row>
    <row r="80" spans="1:20" ht="220.5">
      <c r="A80" s="119"/>
      <c r="B80" s="125"/>
      <c r="C80" s="119"/>
      <c r="D80" s="118"/>
      <c r="E80" s="9"/>
      <c r="F80" s="9"/>
      <c r="G80" s="9"/>
      <c r="H80" s="47" t="s">
        <v>309</v>
      </c>
      <c r="I80" s="48" t="s">
        <v>34</v>
      </c>
      <c r="J80" s="47" t="s">
        <v>292</v>
      </c>
      <c r="K80" s="47" t="s">
        <v>250</v>
      </c>
      <c r="L80" s="48" t="s">
        <v>34</v>
      </c>
      <c r="M80" s="47" t="s">
        <v>251</v>
      </c>
      <c r="N80" s="107"/>
      <c r="O80" s="107"/>
      <c r="P80" s="107"/>
      <c r="Q80" s="113"/>
      <c r="R80" s="107"/>
      <c r="S80" s="107"/>
      <c r="T80" s="109"/>
    </row>
    <row r="81" spans="1:20" ht="138.75" customHeight="1">
      <c r="A81" s="121"/>
      <c r="B81" s="148"/>
      <c r="C81" s="121"/>
      <c r="D81" s="121"/>
      <c r="E81" s="9"/>
      <c r="F81" s="9"/>
      <c r="G81" s="9"/>
      <c r="H81" s="47" t="s">
        <v>326</v>
      </c>
      <c r="I81" s="88" t="s">
        <v>34</v>
      </c>
      <c r="J81" s="28" t="s">
        <v>327</v>
      </c>
      <c r="K81" s="47" t="s">
        <v>322</v>
      </c>
      <c r="L81" s="48" t="s">
        <v>34</v>
      </c>
      <c r="M81" s="47" t="s">
        <v>323</v>
      </c>
      <c r="N81" s="127"/>
      <c r="O81" s="127"/>
      <c r="P81" s="127"/>
      <c r="Q81" s="127"/>
      <c r="R81" s="127"/>
      <c r="S81" s="127"/>
      <c r="T81" s="84"/>
    </row>
    <row r="82" spans="1:20" ht="231">
      <c r="A82" s="121"/>
      <c r="B82" s="148"/>
      <c r="C82" s="121"/>
      <c r="D82" s="121"/>
      <c r="E82" s="9"/>
      <c r="F82" s="9"/>
      <c r="G82" s="9"/>
      <c r="H82" s="98" t="s">
        <v>361</v>
      </c>
      <c r="I82" s="99" t="s">
        <v>34</v>
      </c>
      <c r="J82" s="100" t="s">
        <v>362</v>
      </c>
      <c r="K82" s="47" t="s">
        <v>324</v>
      </c>
      <c r="L82" s="48" t="s">
        <v>34</v>
      </c>
      <c r="M82" s="47" t="s">
        <v>325</v>
      </c>
      <c r="N82" s="127"/>
      <c r="O82" s="127"/>
      <c r="P82" s="127"/>
      <c r="Q82" s="127"/>
      <c r="R82" s="127"/>
      <c r="S82" s="127"/>
      <c r="T82" s="84"/>
    </row>
    <row r="83" spans="1:20" ht="94.5">
      <c r="A83" s="122"/>
      <c r="B83" s="149"/>
      <c r="C83" s="122"/>
      <c r="D83" s="122"/>
      <c r="E83" s="9"/>
      <c r="F83" s="9"/>
      <c r="G83" s="9"/>
      <c r="H83" s="98" t="s">
        <v>363</v>
      </c>
      <c r="I83" s="99" t="s">
        <v>34</v>
      </c>
      <c r="J83" s="100" t="s">
        <v>340</v>
      </c>
      <c r="K83" s="47"/>
      <c r="L83" s="48"/>
      <c r="M83" s="47"/>
      <c r="N83" s="112"/>
      <c r="O83" s="112"/>
      <c r="P83" s="112"/>
      <c r="Q83" s="112"/>
      <c r="R83" s="112"/>
      <c r="S83" s="112"/>
      <c r="T83" s="95"/>
    </row>
    <row r="84" spans="1:20" ht="105">
      <c r="A84" s="16" t="s">
        <v>116</v>
      </c>
      <c r="B84" s="6" t="s">
        <v>94</v>
      </c>
      <c r="C84" s="7" t="s">
        <v>95</v>
      </c>
      <c r="D84" s="7" t="s">
        <v>21</v>
      </c>
      <c r="E84" s="6" t="s">
        <v>21</v>
      </c>
      <c r="F84" s="6" t="s">
        <v>21</v>
      </c>
      <c r="G84" s="6" t="s">
        <v>21</v>
      </c>
      <c r="H84" s="17" t="s">
        <v>21</v>
      </c>
      <c r="I84" s="17" t="s">
        <v>21</v>
      </c>
      <c r="J84" s="17" t="s">
        <v>21</v>
      </c>
      <c r="K84" s="17" t="s">
        <v>21</v>
      </c>
      <c r="L84" s="17" t="s">
        <v>21</v>
      </c>
      <c r="M84" s="17" t="s">
        <v>21</v>
      </c>
      <c r="N84" s="18">
        <f>SUM(N85)</f>
        <v>729.1</v>
      </c>
      <c r="O84" s="18">
        <f aca="true" t="shared" si="15" ref="O84:S84">SUM(O85)</f>
        <v>659</v>
      </c>
      <c r="P84" s="18">
        <f t="shared" si="15"/>
        <v>40</v>
      </c>
      <c r="Q84" s="18">
        <f t="shared" si="15"/>
        <v>190</v>
      </c>
      <c r="R84" s="18">
        <f t="shared" si="15"/>
        <v>200</v>
      </c>
      <c r="S84" s="18">
        <f t="shared" si="15"/>
        <v>210</v>
      </c>
      <c r="T84" s="19" t="s">
        <v>21</v>
      </c>
    </row>
    <row r="85" spans="1:20" ht="90" customHeight="1">
      <c r="A85" s="115" t="s">
        <v>117</v>
      </c>
      <c r="B85" s="124" t="s">
        <v>94</v>
      </c>
      <c r="C85" s="115" t="s">
        <v>95</v>
      </c>
      <c r="D85" s="117" t="s">
        <v>149</v>
      </c>
      <c r="E85" s="20" t="s">
        <v>30</v>
      </c>
      <c r="F85" s="20" t="s">
        <v>97</v>
      </c>
      <c r="G85" s="20" t="s">
        <v>32</v>
      </c>
      <c r="H85" s="20" t="s">
        <v>178</v>
      </c>
      <c r="I85" s="20" t="s">
        <v>179</v>
      </c>
      <c r="J85" s="20" t="s">
        <v>180</v>
      </c>
      <c r="K85" s="20" t="s">
        <v>35</v>
      </c>
      <c r="L85" s="20" t="s">
        <v>34</v>
      </c>
      <c r="M85" s="20" t="s">
        <v>36</v>
      </c>
      <c r="N85" s="105">
        <v>729.1</v>
      </c>
      <c r="O85" s="105">
        <v>659</v>
      </c>
      <c r="P85" s="105">
        <v>40</v>
      </c>
      <c r="Q85" s="105">
        <v>190</v>
      </c>
      <c r="R85" s="105">
        <v>200</v>
      </c>
      <c r="S85" s="105">
        <v>210</v>
      </c>
      <c r="T85" s="103" t="s">
        <v>21</v>
      </c>
    </row>
    <row r="86" spans="1:20" ht="60.75" customHeight="1">
      <c r="A86" s="119"/>
      <c r="B86" s="125"/>
      <c r="C86" s="119"/>
      <c r="D86" s="118"/>
      <c r="E86" s="20" t="s">
        <v>175</v>
      </c>
      <c r="F86" s="20" t="s">
        <v>176</v>
      </c>
      <c r="G86" s="20" t="s">
        <v>177</v>
      </c>
      <c r="H86" s="20" t="s">
        <v>21</v>
      </c>
      <c r="I86" s="20" t="s">
        <v>21</v>
      </c>
      <c r="J86" s="20" t="s">
        <v>21</v>
      </c>
      <c r="K86" s="51"/>
      <c r="L86" s="20"/>
      <c r="M86" s="20"/>
      <c r="N86" s="107"/>
      <c r="O86" s="107"/>
      <c r="P86" s="107"/>
      <c r="Q86" s="113"/>
      <c r="R86" s="107"/>
      <c r="S86" s="107"/>
      <c r="T86" s="109"/>
    </row>
    <row r="87" spans="1:20" ht="21">
      <c r="A87" s="16" t="s">
        <v>118</v>
      </c>
      <c r="B87" s="6" t="s">
        <v>100</v>
      </c>
      <c r="C87" s="7" t="s">
        <v>101</v>
      </c>
      <c r="D87" s="7" t="s">
        <v>21</v>
      </c>
      <c r="E87" s="6" t="s">
        <v>21</v>
      </c>
      <c r="F87" s="6" t="s">
        <v>21</v>
      </c>
      <c r="G87" s="6" t="s">
        <v>21</v>
      </c>
      <c r="H87" s="17" t="s">
        <v>21</v>
      </c>
      <c r="I87" s="17" t="s">
        <v>21</v>
      </c>
      <c r="J87" s="17" t="s">
        <v>21</v>
      </c>
      <c r="K87" s="17" t="s">
        <v>21</v>
      </c>
      <c r="L87" s="17" t="s">
        <v>21</v>
      </c>
      <c r="M87" s="17" t="s">
        <v>21</v>
      </c>
      <c r="N87" s="18">
        <f>SUM(N88)</f>
        <v>6335.4</v>
      </c>
      <c r="O87" s="18">
        <f aca="true" t="shared" si="16" ref="O87:S87">SUM(O88)</f>
        <v>5657.8</v>
      </c>
      <c r="P87" s="18">
        <f t="shared" si="16"/>
        <v>9902.4</v>
      </c>
      <c r="Q87" s="18">
        <f t="shared" si="16"/>
        <v>5116.9</v>
      </c>
      <c r="R87" s="18">
        <f t="shared" si="16"/>
        <v>5250</v>
      </c>
      <c r="S87" s="18">
        <f t="shared" si="16"/>
        <v>5390</v>
      </c>
      <c r="T87" s="19" t="s">
        <v>21</v>
      </c>
    </row>
    <row r="88" spans="1:20" ht="90" customHeight="1">
      <c r="A88" s="115" t="s">
        <v>121</v>
      </c>
      <c r="B88" s="124" t="s">
        <v>100</v>
      </c>
      <c r="C88" s="115" t="s">
        <v>101</v>
      </c>
      <c r="D88" s="117" t="s">
        <v>223</v>
      </c>
      <c r="E88" s="9" t="s">
        <v>30</v>
      </c>
      <c r="F88" s="9" t="s">
        <v>103</v>
      </c>
      <c r="G88" s="9" t="s">
        <v>32</v>
      </c>
      <c r="H88" s="9" t="s">
        <v>21</v>
      </c>
      <c r="I88" s="9" t="s">
        <v>21</v>
      </c>
      <c r="J88" s="9" t="s">
        <v>21</v>
      </c>
      <c r="K88" s="9" t="s">
        <v>35</v>
      </c>
      <c r="L88" s="9" t="s">
        <v>34</v>
      </c>
      <c r="M88" s="9" t="s">
        <v>36</v>
      </c>
      <c r="N88" s="105">
        <v>6335.4</v>
      </c>
      <c r="O88" s="105">
        <v>5657.8</v>
      </c>
      <c r="P88" s="105">
        <v>9902.4</v>
      </c>
      <c r="Q88" s="105">
        <f>5116.9</f>
        <v>5116.9</v>
      </c>
      <c r="R88" s="105">
        <v>5250</v>
      </c>
      <c r="S88" s="105">
        <v>5390</v>
      </c>
      <c r="T88" s="103" t="s">
        <v>21</v>
      </c>
    </row>
    <row r="89" spans="1:20" ht="215.25" customHeight="1">
      <c r="A89" s="119"/>
      <c r="B89" s="125"/>
      <c r="C89" s="119"/>
      <c r="D89" s="118"/>
      <c r="E89" s="9" t="s">
        <v>104</v>
      </c>
      <c r="F89" s="9" t="s">
        <v>181</v>
      </c>
      <c r="G89" s="9" t="s">
        <v>182</v>
      </c>
      <c r="H89" s="9" t="s">
        <v>21</v>
      </c>
      <c r="I89" s="9" t="s">
        <v>21</v>
      </c>
      <c r="J89" s="9" t="s">
        <v>21</v>
      </c>
      <c r="K89" s="57" t="s">
        <v>328</v>
      </c>
      <c r="L89" s="50" t="s">
        <v>34</v>
      </c>
      <c r="M89" s="28" t="s">
        <v>329</v>
      </c>
      <c r="N89" s="107"/>
      <c r="O89" s="107"/>
      <c r="P89" s="107"/>
      <c r="Q89" s="113"/>
      <c r="R89" s="107"/>
      <c r="S89" s="107"/>
      <c r="T89" s="109"/>
    </row>
    <row r="90" spans="1:20" ht="409.5">
      <c r="A90" s="16" t="s">
        <v>366</v>
      </c>
      <c r="B90" s="27" t="s">
        <v>224</v>
      </c>
      <c r="C90" s="7" t="s">
        <v>106</v>
      </c>
      <c r="D90" s="7" t="s">
        <v>21</v>
      </c>
      <c r="E90" s="6" t="s">
        <v>21</v>
      </c>
      <c r="F90" s="6" t="s">
        <v>21</v>
      </c>
      <c r="G90" s="6" t="s">
        <v>21</v>
      </c>
      <c r="H90" s="17" t="s">
        <v>21</v>
      </c>
      <c r="I90" s="17" t="s">
        <v>21</v>
      </c>
      <c r="J90" s="17" t="s">
        <v>21</v>
      </c>
      <c r="K90" s="17" t="s">
        <v>21</v>
      </c>
      <c r="L90" s="17" t="s">
        <v>21</v>
      </c>
      <c r="M90" s="17" t="s">
        <v>21</v>
      </c>
      <c r="N90" s="18">
        <f>SUM(N91)</f>
        <v>5188</v>
      </c>
      <c r="O90" s="18">
        <f aca="true" t="shared" si="17" ref="O90:S90">SUM(O91)</f>
        <v>5088.5</v>
      </c>
      <c r="P90" s="18">
        <f t="shared" si="17"/>
        <v>5299.4</v>
      </c>
      <c r="Q90" s="18">
        <f t="shared" si="17"/>
        <v>6294.7</v>
      </c>
      <c r="R90" s="18">
        <f t="shared" si="17"/>
        <v>6740</v>
      </c>
      <c r="S90" s="18">
        <f t="shared" si="17"/>
        <v>6910</v>
      </c>
      <c r="T90" s="19" t="s">
        <v>21</v>
      </c>
    </row>
    <row r="91" spans="1:20" ht="362.25" customHeight="1">
      <c r="A91" s="101" t="s">
        <v>367</v>
      </c>
      <c r="B91" s="59" t="s">
        <v>224</v>
      </c>
      <c r="C91" s="81" t="s">
        <v>106</v>
      </c>
      <c r="D91" s="82" t="s">
        <v>223</v>
      </c>
      <c r="E91" s="9" t="s">
        <v>30</v>
      </c>
      <c r="F91" s="9" t="s">
        <v>108</v>
      </c>
      <c r="G91" s="9" t="s">
        <v>32</v>
      </c>
      <c r="H91" s="9" t="s">
        <v>21</v>
      </c>
      <c r="I91" s="9" t="s">
        <v>21</v>
      </c>
      <c r="J91" s="9" t="s">
        <v>21</v>
      </c>
      <c r="K91" s="9" t="s">
        <v>35</v>
      </c>
      <c r="L91" s="9" t="s">
        <v>34</v>
      </c>
      <c r="M91" s="9" t="s">
        <v>36</v>
      </c>
      <c r="N91" s="80">
        <f>1254.8+3933.2</f>
        <v>5188</v>
      </c>
      <c r="O91" s="80">
        <f>1155.3+3933.2</f>
        <v>5088.5</v>
      </c>
      <c r="P91" s="80">
        <v>5299.4</v>
      </c>
      <c r="Q91" s="80">
        <v>6294.7</v>
      </c>
      <c r="R91" s="80">
        <v>6740</v>
      </c>
      <c r="S91" s="80">
        <v>6910</v>
      </c>
      <c r="T91" s="83" t="s">
        <v>21</v>
      </c>
    </row>
    <row r="92" spans="1:20" ht="374.25" customHeight="1">
      <c r="A92" s="16" t="s">
        <v>127</v>
      </c>
      <c r="B92" s="27" t="s">
        <v>110</v>
      </c>
      <c r="C92" s="7" t="s">
        <v>111</v>
      </c>
      <c r="D92" s="7" t="s">
        <v>21</v>
      </c>
      <c r="E92" s="6" t="s">
        <v>21</v>
      </c>
      <c r="F92" s="6" t="s">
        <v>21</v>
      </c>
      <c r="G92" s="6" t="s">
        <v>21</v>
      </c>
      <c r="H92" s="17" t="s">
        <v>21</v>
      </c>
      <c r="I92" s="17" t="s">
        <v>21</v>
      </c>
      <c r="J92" s="17" t="s">
        <v>21</v>
      </c>
      <c r="K92" s="17" t="s">
        <v>21</v>
      </c>
      <c r="L92" s="17" t="s">
        <v>21</v>
      </c>
      <c r="M92" s="17" t="s">
        <v>21</v>
      </c>
      <c r="N92" s="18">
        <f>SUM(N93)</f>
        <v>2052.3</v>
      </c>
      <c r="O92" s="18">
        <f aca="true" t="shared" si="18" ref="O92:S92">SUM(O93)</f>
        <v>1652.3</v>
      </c>
      <c r="P92" s="18">
        <f t="shared" si="18"/>
        <v>2875</v>
      </c>
      <c r="Q92" s="18">
        <f t="shared" si="18"/>
        <v>291.7</v>
      </c>
      <c r="R92" s="18">
        <f t="shared" si="18"/>
        <v>310</v>
      </c>
      <c r="S92" s="18">
        <f t="shared" si="18"/>
        <v>320</v>
      </c>
      <c r="T92" s="19" t="s">
        <v>21</v>
      </c>
    </row>
    <row r="93" spans="1:20" ht="63">
      <c r="A93" s="115" t="s">
        <v>128</v>
      </c>
      <c r="B93" s="126" t="s">
        <v>110</v>
      </c>
      <c r="C93" s="115" t="s">
        <v>111</v>
      </c>
      <c r="D93" s="117" t="s">
        <v>225</v>
      </c>
      <c r="E93" s="20" t="s">
        <v>30</v>
      </c>
      <c r="F93" s="20" t="s">
        <v>113</v>
      </c>
      <c r="G93" s="20" t="s">
        <v>32</v>
      </c>
      <c r="H93" s="9" t="s">
        <v>21</v>
      </c>
      <c r="I93" s="9" t="s">
        <v>21</v>
      </c>
      <c r="J93" s="9" t="s">
        <v>21</v>
      </c>
      <c r="K93" s="9" t="s">
        <v>35</v>
      </c>
      <c r="L93" s="9" t="s">
        <v>34</v>
      </c>
      <c r="M93" s="9" t="s">
        <v>36</v>
      </c>
      <c r="N93" s="105">
        <v>2052.3</v>
      </c>
      <c r="O93" s="105">
        <v>1652.3</v>
      </c>
      <c r="P93" s="105">
        <v>2875</v>
      </c>
      <c r="Q93" s="105">
        <f>291.7</f>
        <v>291.7</v>
      </c>
      <c r="R93" s="105">
        <v>310</v>
      </c>
      <c r="S93" s="105">
        <v>320</v>
      </c>
      <c r="T93" s="103" t="s">
        <v>21</v>
      </c>
    </row>
    <row r="94" spans="1:20" ht="90" customHeight="1">
      <c r="A94" s="119"/>
      <c r="B94" s="163"/>
      <c r="C94" s="119"/>
      <c r="D94" s="118"/>
      <c r="E94" s="20" t="s">
        <v>330</v>
      </c>
      <c r="F94" s="20" t="s">
        <v>331</v>
      </c>
      <c r="G94" s="20" t="s">
        <v>332</v>
      </c>
      <c r="H94" s="9" t="s">
        <v>21</v>
      </c>
      <c r="I94" s="9" t="s">
        <v>21</v>
      </c>
      <c r="J94" s="9" t="s">
        <v>21</v>
      </c>
      <c r="K94" s="10" t="s">
        <v>159</v>
      </c>
      <c r="L94" s="10" t="s">
        <v>189</v>
      </c>
      <c r="M94" s="10" t="s">
        <v>349</v>
      </c>
      <c r="N94" s="107"/>
      <c r="O94" s="107"/>
      <c r="P94" s="107"/>
      <c r="Q94" s="113"/>
      <c r="R94" s="107"/>
      <c r="S94" s="107"/>
      <c r="T94" s="109"/>
    </row>
    <row r="95" spans="1:20" ht="90" customHeight="1">
      <c r="A95" s="119"/>
      <c r="B95" s="163"/>
      <c r="C95" s="119"/>
      <c r="D95" s="118"/>
      <c r="E95" s="20" t="s">
        <v>114</v>
      </c>
      <c r="F95" s="20" t="s">
        <v>34</v>
      </c>
      <c r="G95" s="20" t="s">
        <v>115</v>
      </c>
      <c r="H95" s="9" t="s">
        <v>21</v>
      </c>
      <c r="I95" s="9" t="s">
        <v>21</v>
      </c>
      <c r="J95" s="9" t="s">
        <v>21</v>
      </c>
      <c r="K95" s="10" t="s">
        <v>271</v>
      </c>
      <c r="L95" s="10" t="s">
        <v>272</v>
      </c>
      <c r="M95" s="10" t="s">
        <v>307</v>
      </c>
      <c r="N95" s="107"/>
      <c r="O95" s="107"/>
      <c r="P95" s="107"/>
      <c r="Q95" s="113"/>
      <c r="R95" s="107"/>
      <c r="S95" s="107"/>
      <c r="T95" s="109"/>
    </row>
    <row r="96" spans="1:20" ht="21">
      <c r="A96" s="120"/>
      <c r="B96" s="147"/>
      <c r="C96" s="120"/>
      <c r="D96" s="120"/>
      <c r="E96" s="9"/>
      <c r="F96" s="9"/>
      <c r="G96" s="9"/>
      <c r="H96" s="9"/>
      <c r="I96" s="9"/>
      <c r="J96" s="9"/>
      <c r="K96" s="20" t="s">
        <v>279</v>
      </c>
      <c r="L96" s="20" t="s">
        <v>34</v>
      </c>
      <c r="M96" s="20" t="s">
        <v>203</v>
      </c>
      <c r="N96" s="113"/>
      <c r="O96" s="113"/>
      <c r="P96" s="113"/>
      <c r="Q96" s="113"/>
      <c r="R96" s="113"/>
      <c r="S96" s="113"/>
      <c r="T96" s="25"/>
    </row>
    <row r="97" spans="1:20" ht="21">
      <c r="A97" s="120"/>
      <c r="B97" s="147"/>
      <c r="C97" s="120"/>
      <c r="D97" s="120"/>
      <c r="E97" s="9"/>
      <c r="F97" s="9"/>
      <c r="G97" s="9"/>
      <c r="H97" s="9"/>
      <c r="I97" s="9"/>
      <c r="J97" s="9"/>
      <c r="K97" s="20" t="s">
        <v>293</v>
      </c>
      <c r="L97" s="20" t="s">
        <v>34</v>
      </c>
      <c r="M97" s="20" t="s">
        <v>269</v>
      </c>
      <c r="N97" s="113"/>
      <c r="O97" s="113"/>
      <c r="P97" s="113"/>
      <c r="Q97" s="113"/>
      <c r="R97" s="113"/>
      <c r="S97" s="113"/>
      <c r="T97" s="25"/>
    </row>
    <row r="98" spans="1:20" ht="90" customHeight="1" hidden="1">
      <c r="A98" s="16"/>
      <c r="B98" s="6"/>
      <c r="C98" s="7"/>
      <c r="D98" s="7" t="s">
        <v>21</v>
      </c>
      <c r="E98" s="6" t="s">
        <v>21</v>
      </c>
      <c r="F98" s="6" t="s">
        <v>21</v>
      </c>
      <c r="G98" s="6" t="s">
        <v>21</v>
      </c>
      <c r="H98" s="17" t="s">
        <v>21</v>
      </c>
      <c r="I98" s="17" t="s">
        <v>21</v>
      </c>
      <c r="J98" s="17" t="s">
        <v>21</v>
      </c>
      <c r="K98" s="17" t="s">
        <v>21</v>
      </c>
      <c r="L98" s="17" t="s">
        <v>21</v>
      </c>
      <c r="M98" s="17" t="s">
        <v>21</v>
      </c>
      <c r="N98" s="18">
        <f>SUM(N99)</f>
        <v>0</v>
      </c>
      <c r="O98" s="18">
        <f aca="true" t="shared" si="19" ref="O98:S98">SUM(O99)</f>
        <v>0</v>
      </c>
      <c r="P98" s="18">
        <f t="shared" si="19"/>
        <v>0</v>
      </c>
      <c r="Q98" s="18">
        <f t="shared" si="19"/>
        <v>0</v>
      </c>
      <c r="R98" s="18">
        <f t="shared" si="19"/>
        <v>0</v>
      </c>
      <c r="S98" s="18">
        <f t="shared" si="19"/>
        <v>0</v>
      </c>
      <c r="T98" s="19" t="s">
        <v>21</v>
      </c>
    </row>
    <row r="99" spans="1:20" ht="55.5" customHeight="1" hidden="1">
      <c r="A99" s="115"/>
      <c r="B99" s="124"/>
      <c r="C99" s="115"/>
      <c r="D99" s="117"/>
      <c r="E99" s="9"/>
      <c r="F99" s="9"/>
      <c r="G99" s="9"/>
      <c r="H99" s="9"/>
      <c r="I99" s="9"/>
      <c r="J99" s="9"/>
      <c r="K99" s="9"/>
      <c r="L99" s="9"/>
      <c r="M99" s="9"/>
      <c r="N99" s="105"/>
      <c r="O99" s="105"/>
      <c r="P99" s="105"/>
      <c r="Q99" s="105"/>
      <c r="R99" s="105">
        <f>ROUND(Q99*101.7%,1)</f>
        <v>0</v>
      </c>
      <c r="S99" s="105">
        <f>ROUND(R99*102%,1)</f>
        <v>0</v>
      </c>
      <c r="T99" s="103" t="s">
        <v>21</v>
      </c>
    </row>
    <row r="100" spans="1:20" ht="58.5" customHeight="1" hidden="1">
      <c r="A100" s="123"/>
      <c r="B100" s="128"/>
      <c r="C100" s="123"/>
      <c r="D100" s="123"/>
      <c r="E100" s="9"/>
      <c r="F100" s="9"/>
      <c r="G100" s="9"/>
      <c r="H100" s="9"/>
      <c r="I100" s="9"/>
      <c r="J100" s="9"/>
      <c r="K100" s="47"/>
      <c r="L100" s="47"/>
      <c r="M100" s="47"/>
      <c r="N100" s="106"/>
      <c r="O100" s="106"/>
      <c r="P100" s="106"/>
      <c r="Q100" s="106"/>
      <c r="R100" s="106"/>
      <c r="S100" s="106"/>
      <c r="T100" s="104"/>
    </row>
    <row r="101" spans="1:20" ht="31.5">
      <c r="A101" s="16" t="s">
        <v>195</v>
      </c>
      <c r="B101" s="6" t="s">
        <v>119</v>
      </c>
      <c r="C101" s="7" t="s">
        <v>120</v>
      </c>
      <c r="D101" s="7" t="s">
        <v>21</v>
      </c>
      <c r="E101" s="6" t="s">
        <v>21</v>
      </c>
      <c r="F101" s="6" t="s">
        <v>21</v>
      </c>
      <c r="G101" s="6" t="s">
        <v>21</v>
      </c>
      <c r="H101" s="17" t="s">
        <v>21</v>
      </c>
      <c r="I101" s="17" t="s">
        <v>21</v>
      </c>
      <c r="J101" s="17" t="s">
        <v>21</v>
      </c>
      <c r="K101" s="17" t="s">
        <v>21</v>
      </c>
      <c r="L101" s="17" t="s">
        <v>21</v>
      </c>
      <c r="M101" s="17" t="s">
        <v>21</v>
      </c>
      <c r="N101" s="18">
        <f>SUM(N102)</f>
        <v>487</v>
      </c>
      <c r="O101" s="18">
        <f aca="true" t="shared" si="20" ref="O101:S101">SUM(O102)</f>
        <v>487</v>
      </c>
      <c r="P101" s="18">
        <f t="shared" si="20"/>
        <v>423.7</v>
      </c>
      <c r="Q101" s="18">
        <f t="shared" si="20"/>
        <v>499.3</v>
      </c>
      <c r="R101" s="18">
        <f t="shared" si="20"/>
        <v>560</v>
      </c>
      <c r="S101" s="18">
        <f t="shared" si="20"/>
        <v>580</v>
      </c>
      <c r="T101" s="19" t="s">
        <v>21</v>
      </c>
    </row>
    <row r="102" spans="1:20" ht="63">
      <c r="A102" s="115" t="s">
        <v>196</v>
      </c>
      <c r="B102" s="124" t="s">
        <v>119</v>
      </c>
      <c r="C102" s="115" t="s">
        <v>120</v>
      </c>
      <c r="D102" s="117" t="s">
        <v>51</v>
      </c>
      <c r="E102" s="9" t="s">
        <v>30</v>
      </c>
      <c r="F102" s="9" t="s">
        <v>122</v>
      </c>
      <c r="G102" s="9" t="s">
        <v>32</v>
      </c>
      <c r="H102" s="9" t="s">
        <v>21</v>
      </c>
      <c r="I102" s="9" t="s">
        <v>21</v>
      </c>
      <c r="J102" s="9" t="s">
        <v>21</v>
      </c>
      <c r="K102" s="9" t="s">
        <v>35</v>
      </c>
      <c r="L102" s="9" t="s">
        <v>34</v>
      </c>
      <c r="M102" s="9" t="s">
        <v>36</v>
      </c>
      <c r="N102" s="105">
        <v>487</v>
      </c>
      <c r="O102" s="105">
        <v>487</v>
      </c>
      <c r="P102" s="105">
        <v>423.7</v>
      </c>
      <c r="Q102" s="105">
        <v>499.3</v>
      </c>
      <c r="R102" s="105">
        <v>560</v>
      </c>
      <c r="S102" s="105">
        <v>580</v>
      </c>
      <c r="T102" s="103" t="s">
        <v>21</v>
      </c>
    </row>
    <row r="103" spans="1:20" ht="90" customHeight="1">
      <c r="A103" s="119"/>
      <c r="B103" s="125"/>
      <c r="C103" s="119"/>
      <c r="D103" s="118"/>
      <c r="E103" s="9" t="s">
        <v>123</v>
      </c>
      <c r="F103" s="9" t="s">
        <v>183</v>
      </c>
      <c r="G103" s="9" t="s">
        <v>184</v>
      </c>
      <c r="H103" s="9" t="s">
        <v>21</v>
      </c>
      <c r="I103" s="9" t="s">
        <v>21</v>
      </c>
      <c r="J103" s="9" t="s">
        <v>21</v>
      </c>
      <c r="K103" s="10" t="s">
        <v>159</v>
      </c>
      <c r="L103" s="10" t="s">
        <v>189</v>
      </c>
      <c r="M103" s="10" t="s">
        <v>350</v>
      </c>
      <c r="N103" s="107"/>
      <c r="O103" s="107"/>
      <c r="P103" s="107"/>
      <c r="Q103" s="113"/>
      <c r="R103" s="107"/>
      <c r="S103" s="107"/>
      <c r="T103" s="109"/>
    </row>
    <row r="104" spans="1:20" ht="90" customHeight="1">
      <c r="A104" s="119"/>
      <c r="B104" s="125"/>
      <c r="C104" s="119"/>
      <c r="D104" s="118"/>
      <c r="E104" s="9"/>
      <c r="F104" s="9"/>
      <c r="G104" s="9"/>
      <c r="H104" s="9"/>
      <c r="I104" s="9"/>
      <c r="J104" s="9"/>
      <c r="K104" s="10" t="s">
        <v>271</v>
      </c>
      <c r="L104" s="10" t="s">
        <v>272</v>
      </c>
      <c r="M104" s="10" t="s">
        <v>307</v>
      </c>
      <c r="N104" s="107"/>
      <c r="O104" s="107"/>
      <c r="P104" s="107"/>
      <c r="Q104" s="113"/>
      <c r="R104" s="107"/>
      <c r="S104" s="107"/>
      <c r="T104" s="109"/>
    </row>
    <row r="105" spans="1:20" ht="21">
      <c r="A105" s="119"/>
      <c r="B105" s="125"/>
      <c r="C105" s="119"/>
      <c r="D105" s="118"/>
      <c r="E105" s="9" t="s">
        <v>21</v>
      </c>
      <c r="F105" s="9" t="s">
        <v>21</v>
      </c>
      <c r="G105" s="9" t="s">
        <v>21</v>
      </c>
      <c r="H105" s="9" t="s">
        <v>21</v>
      </c>
      <c r="I105" s="9" t="s">
        <v>21</v>
      </c>
      <c r="J105" s="9" t="s">
        <v>21</v>
      </c>
      <c r="K105" s="9" t="s">
        <v>294</v>
      </c>
      <c r="L105" s="9" t="s">
        <v>34</v>
      </c>
      <c r="M105" s="9" t="s">
        <v>203</v>
      </c>
      <c r="N105" s="107"/>
      <c r="O105" s="107"/>
      <c r="P105" s="107"/>
      <c r="Q105" s="113"/>
      <c r="R105" s="107"/>
      <c r="S105" s="107"/>
      <c r="T105" s="109"/>
    </row>
    <row r="106" spans="1:20" ht="21">
      <c r="A106" s="123"/>
      <c r="B106" s="128"/>
      <c r="C106" s="123"/>
      <c r="D106" s="123"/>
      <c r="E106" s="9"/>
      <c r="F106" s="9"/>
      <c r="G106" s="9"/>
      <c r="H106" s="9"/>
      <c r="I106" s="9"/>
      <c r="J106" s="9"/>
      <c r="K106" s="9" t="s">
        <v>295</v>
      </c>
      <c r="L106" s="9" t="s">
        <v>34</v>
      </c>
      <c r="M106" s="9" t="s">
        <v>269</v>
      </c>
      <c r="N106" s="106"/>
      <c r="O106" s="106"/>
      <c r="P106" s="106"/>
      <c r="Q106" s="106"/>
      <c r="R106" s="106"/>
      <c r="S106" s="106"/>
      <c r="T106" s="25"/>
    </row>
    <row r="107" spans="1:20" ht="94.5">
      <c r="A107" s="16" t="s">
        <v>234</v>
      </c>
      <c r="B107" s="6" t="s">
        <v>226</v>
      </c>
      <c r="C107" s="7" t="s">
        <v>227</v>
      </c>
      <c r="D107" s="8"/>
      <c r="E107" s="9"/>
      <c r="F107" s="9"/>
      <c r="G107" s="9"/>
      <c r="H107" s="9"/>
      <c r="I107" s="9"/>
      <c r="J107" s="9"/>
      <c r="K107" s="24"/>
      <c r="L107" s="9"/>
      <c r="M107" s="9"/>
      <c r="N107" s="18">
        <f>SUM(N108)</f>
        <v>160.1</v>
      </c>
      <c r="O107" s="18">
        <f aca="true" t="shared" si="21" ref="O107:S107">SUM(O108)</f>
        <v>160.1</v>
      </c>
      <c r="P107" s="18">
        <f t="shared" si="21"/>
        <v>170.2</v>
      </c>
      <c r="Q107" s="18">
        <f t="shared" si="21"/>
        <v>171.7</v>
      </c>
      <c r="R107" s="18">
        <f t="shared" si="21"/>
        <v>171.7</v>
      </c>
      <c r="S107" s="18">
        <f t="shared" si="21"/>
        <v>171.7</v>
      </c>
      <c r="T107" s="29"/>
    </row>
    <row r="108" spans="1:20" ht="90" customHeight="1">
      <c r="A108" s="115" t="s">
        <v>235</v>
      </c>
      <c r="B108" s="160" t="s">
        <v>226</v>
      </c>
      <c r="C108" s="129" t="s">
        <v>227</v>
      </c>
      <c r="D108" s="117" t="s">
        <v>154</v>
      </c>
      <c r="E108" s="20" t="s">
        <v>30</v>
      </c>
      <c r="F108" s="20" t="s">
        <v>255</v>
      </c>
      <c r="G108" s="20" t="s">
        <v>32</v>
      </c>
      <c r="H108" s="9"/>
      <c r="I108" s="9"/>
      <c r="J108" s="9"/>
      <c r="K108" s="9" t="s">
        <v>35</v>
      </c>
      <c r="L108" s="9" t="s">
        <v>34</v>
      </c>
      <c r="M108" s="9" t="s">
        <v>36</v>
      </c>
      <c r="N108" s="105">
        <v>160.1</v>
      </c>
      <c r="O108" s="105">
        <v>160.1</v>
      </c>
      <c r="P108" s="105">
        <v>170.2</v>
      </c>
      <c r="Q108" s="132">
        <v>171.7</v>
      </c>
      <c r="R108" s="105">
        <v>171.7</v>
      </c>
      <c r="S108" s="105">
        <v>171.7</v>
      </c>
      <c r="T108" s="103"/>
    </row>
    <row r="109" spans="1:20" ht="90" customHeight="1">
      <c r="A109" s="120"/>
      <c r="B109" s="161"/>
      <c r="C109" s="130"/>
      <c r="D109" s="120"/>
      <c r="E109" s="9"/>
      <c r="F109" s="9"/>
      <c r="G109" s="9"/>
      <c r="H109" s="9"/>
      <c r="I109" s="9"/>
      <c r="J109" s="9"/>
      <c r="K109" s="10" t="s">
        <v>159</v>
      </c>
      <c r="L109" s="10" t="s">
        <v>189</v>
      </c>
      <c r="M109" s="10" t="s">
        <v>349</v>
      </c>
      <c r="N109" s="113"/>
      <c r="O109" s="113"/>
      <c r="P109" s="113"/>
      <c r="Q109" s="133"/>
      <c r="R109" s="113"/>
      <c r="S109" s="113"/>
      <c r="T109" s="114"/>
    </row>
    <row r="110" spans="1:20" ht="90" customHeight="1">
      <c r="A110" s="120"/>
      <c r="B110" s="161"/>
      <c r="C110" s="130"/>
      <c r="D110" s="120"/>
      <c r="E110" s="9"/>
      <c r="F110" s="9"/>
      <c r="G110" s="9"/>
      <c r="H110" s="9"/>
      <c r="I110" s="9"/>
      <c r="J110" s="9"/>
      <c r="K110" s="10" t="s">
        <v>271</v>
      </c>
      <c r="L110" s="10" t="s">
        <v>272</v>
      </c>
      <c r="M110" s="10" t="s">
        <v>307</v>
      </c>
      <c r="N110" s="113"/>
      <c r="O110" s="113"/>
      <c r="P110" s="113"/>
      <c r="Q110" s="133"/>
      <c r="R110" s="113"/>
      <c r="S110" s="113"/>
      <c r="T110" s="114"/>
    </row>
    <row r="111" spans="1:20" ht="21">
      <c r="A111" s="120"/>
      <c r="B111" s="161"/>
      <c r="C111" s="130"/>
      <c r="D111" s="120"/>
      <c r="E111" s="9"/>
      <c r="F111" s="9"/>
      <c r="G111" s="9"/>
      <c r="H111" s="9"/>
      <c r="I111" s="9"/>
      <c r="J111" s="9"/>
      <c r="K111" s="20" t="s">
        <v>218</v>
      </c>
      <c r="L111" s="20" t="s">
        <v>34</v>
      </c>
      <c r="M111" s="20" t="s">
        <v>203</v>
      </c>
      <c r="N111" s="113"/>
      <c r="O111" s="113"/>
      <c r="P111" s="113"/>
      <c r="Q111" s="133"/>
      <c r="R111" s="113"/>
      <c r="S111" s="113"/>
      <c r="T111" s="114"/>
    </row>
    <row r="112" spans="1:20" ht="21">
      <c r="A112" s="120"/>
      <c r="B112" s="161"/>
      <c r="C112" s="130"/>
      <c r="D112" s="120"/>
      <c r="E112" s="9"/>
      <c r="F112" s="9"/>
      <c r="G112" s="9"/>
      <c r="H112" s="9"/>
      <c r="I112" s="9"/>
      <c r="J112" s="9"/>
      <c r="K112" s="20" t="s">
        <v>296</v>
      </c>
      <c r="L112" s="20" t="s">
        <v>34</v>
      </c>
      <c r="M112" s="20" t="s">
        <v>269</v>
      </c>
      <c r="N112" s="113"/>
      <c r="O112" s="113"/>
      <c r="P112" s="113"/>
      <c r="Q112" s="133"/>
      <c r="R112" s="113"/>
      <c r="S112" s="113"/>
      <c r="T112" s="114"/>
    </row>
    <row r="113" spans="1:20" ht="63">
      <c r="A113" s="16" t="s">
        <v>236</v>
      </c>
      <c r="B113" s="6" t="s">
        <v>124</v>
      </c>
      <c r="C113" s="7" t="s">
        <v>125</v>
      </c>
      <c r="D113" s="7" t="s">
        <v>21</v>
      </c>
      <c r="E113" s="6" t="s">
        <v>21</v>
      </c>
      <c r="F113" s="6" t="s">
        <v>21</v>
      </c>
      <c r="G113" s="6" t="s">
        <v>21</v>
      </c>
      <c r="H113" s="17" t="s">
        <v>21</v>
      </c>
      <c r="I113" s="17" t="s">
        <v>21</v>
      </c>
      <c r="J113" s="17" t="s">
        <v>21</v>
      </c>
      <c r="K113" s="17" t="s">
        <v>21</v>
      </c>
      <c r="L113" s="17" t="s">
        <v>21</v>
      </c>
      <c r="M113" s="17" t="s">
        <v>21</v>
      </c>
      <c r="N113" s="18">
        <f>SUM(N114)</f>
        <v>64.9</v>
      </c>
      <c r="O113" s="18">
        <f aca="true" t="shared" si="22" ref="O113:S113">SUM(O114)</f>
        <v>64.9</v>
      </c>
      <c r="P113" s="18">
        <f t="shared" si="22"/>
        <v>157</v>
      </c>
      <c r="Q113" s="18">
        <f t="shared" si="22"/>
        <v>340.8</v>
      </c>
      <c r="R113" s="18">
        <f t="shared" si="22"/>
        <v>500</v>
      </c>
      <c r="S113" s="18">
        <f t="shared" si="22"/>
        <v>510</v>
      </c>
      <c r="T113" s="19" t="s">
        <v>21</v>
      </c>
    </row>
    <row r="114" spans="1:20" ht="203.25" customHeight="1">
      <c r="A114" s="115" t="s">
        <v>237</v>
      </c>
      <c r="B114" s="124" t="s">
        <v>124</v>
      </c>
      <c r="C114" s="115" t="s">
        <v>125</v>
      </c>
      <c r="D114" s="117" t="s">
        <v>51</v>
      </c>
      <c r="E114" s="20" t="s">
        <v>30</v>
      </c>
      <c r="F114" s="20" t="s">
        <v>126</v>
      </c>
      <c r="G114" s="20" t="s">
        <v>32</v>
      </c>
      <c r="H114" s="21" t="s">
        <v>71</v>
      </c>
      <c r="I114" s="20" t="s">
        <v>34</v>
      </c>
      <c r="J114" s="20" t="s">
        <v>72</v>
      </c>
      <c r="K114" s="20" t="s">
        <v>35</v>
      </c>
      <c r="L114" s="20" t="s">
        <v>34</v>
      </c>
      <c r="M114" s="20" t="s">
        <v>36</v>
      </c>
      <c r="N114" s="105">
        <v>64.9</v>
      </c>
      <c r="O114" s="105">
        <v>64.9</v>
      </c>
      <c r="P114" s="105">
        <v>157</v>
      </c>
      <c r="Q114" s="105">
        <v>340.8</v>
      </c>
      <c r="R114" s="105">
        <v>500</v>
      </c>
      <c r="S114" s="105">
        <v>510</v>
      </c>
      <c r="T114" s="103" t="s">
        <v>21</v>
      </c>
    </row>
    <row r="115" spans="1:20" ht="160.5" customHeight="1">
      <c r="A115" s="123"/>
      <c r="B115" s="128"/>
      <c r="C115" s="123"/>
      <c r="D115" s="123"/>
      <c r="E115" s="20"/>
      <c r="F115" s="20"/>
      <c r="G115" s="20"/>
      <c r="H115" s="21" t="s">
        <v>297</v>
      </c>
      <c r="I115" s="20" t="s">
        <v>34</v>
      </c>
      <c r="J115" s="20" t="s">
        <v>298</v>
      </c>
      <c r="K115" s="20"/>
      <c r="L115" s="20"/>
      <c r="M115" s="20"/>
      <c r="N115" s="106"/>
      <c r="O115" s="106"/>
      <c r="P115" s="106"/>
      <c r="Q115" s="106"/>
      <c r="R115" s="106"/>
      <c r="S115" s="106"/>
      <c r="T115" s="104"/>
    </row>
    <row r="116" spans="1:20" ht="63">
      <c r="A116" s="16" t="s">
        <v>371</v>
      </c>
      <c r="B116" s="6" t="s">
        <v>228</v>
      </c>
      <c r="C116" s="7" t="s">
        <v>229</v>
      </c>
      <c r="D116" s="8"/>
      <c r="E116" s="9"/>
      <c r="F116" s="9"/>
      <c r="G116" s="9"/>
      <c r="H116" s="9"/>
      <c r="I116" s="9"/>
      <c r="J116" s="9"/>
      <c r="K116" s="24"/>
      <c r="L116" s="9"/>
      <c r="M116" s="9"/>
      <c r="N116" s="18">
        <f>SUM(N117)</f>
        <v>18</v>
      </c>
      <c r="O116" s="18">
        <f aca="true" t="shared" si="23" ref="O116:S116">SUM(O117)</f>
        <v>18</v>
      </c>
      <c r="P116" s="18">
        <f t="shared" si="23"/>
        <v>872.7</v>
      </c>
      <c r="Q116" s="18">
        <f t="shared" si="23"/>
        <v>23.8</v>
      </c>
      <c r="R116" s="18">
        <f t="shared" si="23"/>
        <v>20.8</v>
      </c>
      <c r="S116" s="18">
        <f t="shared" si="23"/>
        <v>20.8</v>
      </c>
      <c r="T116" s="29"/>
    </row>
    <row r="117" spans="1:20" ht="63">
      <c r="A117" s="115" t="s">
        <v>372</v>
      </c>
      <c r="B117" s="160" t="s">
        <v>228</v>
      </c>
      <c r="C117" s="129" t="s">
        <v>229</v>
      </c>
      <c r="D117" s="117" t="s">
        <v>377</v>
      </c>
      <c r="E117" s="20" t="s">
        <v>30</v>
      </c>
      <c r="F117" s="20" t="s">
        <v>305</v>
      </c>
      <c r="G117" s="20" t="s">
        <v>32</v>
      </c>
      <c r="H117" s="9"/>
      <c r="I117" s="9"/>
      <c r="J117" s="9"/>
      <c r="K117" s="9" t="s">
        <v>35</v>
      </c>
      <c r="L117" s="9" t="s">
        <v>34</v>
      </c>
      <c r="M117" s="9" t="s">
        <v>36</v>
      </c>
      <c r="N117" s="105">
        <v>18</v>
      </c>
      <c r="O117" s="105">
        <v>18</v>
      </c>
      <c r="P117" s="134">
        <v>872.7</v>
      </c>
      <c r="Q117" s="132">
        <f>20.8+3</f>
        <v>23.8</v>
      </c>
      <c r="R117" s="105">
        <v>20.8</v>
      </c>
      <c r="S117" s="105">
        <v>20.8</v>
      </c>
      <c r="T117" s="25"/>
    </row>
    <row r="118" spans="1:20" ht="90" customHeight="1">
      <c r="A118" s="120"/>
      <c r="B118" s="161"/>
      <c r="C118" s="130"/>
      <c r="D118" s="120"/>
      <c r="E118" s="9" t="s">
        <v>302</v>
      </c>
      <c r="F118" s="9" t="s">
        <v>303</v>
      </c>
      <c r="G118" s="9" t="s">
        <v>304</v>
      </c>
      <c r="H118" s="9"/>
      <c r="I118" s="9"/>
      <c r="J118" s="9"/>
      <c r="K118" s="10" t="s">
        <v>159</v>
      </c>
      <c r="L118" s="10" t="s">
        <v>189</v>
      </c>
      <c r="M118" s="10" t="s">
        <v>160</v>
      </c>
      <c r="N118" s="113"/>
      <c r="O118" s="113"/>
      <c r="P118" s="135"/>
      <c r="Q118" s="133"/>
      <c r="R118" s="113"/>
      <c r="S118" s="113"/>
      <c r="T118" s="25"/>
    </row>
    <row r="119" spans="1:20" ht="21">
      <c r="A119" s="120"/>
      <c r="B119" s="161"/>
      <c r="C119" s="130"/>
      <c r="D119" s="120"/>
      <c r="E119" s="9"/>
      <c r="F119" s="9"/>
      <c r="G119" s="9"/>
      <c r="H119" s="9"/>
      <c r="I119" s="9"/>
      <c r="J119" s="9"/>
      <c r="K119" s="9" t="s">
        <v>299</v>
      </c>
      <c r="L119" s="9" t="s">
        <v>34</v>
      </c>
      <c r="M119" s="9" t="s">
        <v>203</v>
      </c>
      <c r="N119" s="113"/>
      <c r="O119" s="113"/>
      <c r="P119" s="135"/>
      <c r="Q119" s="133"/>
      <c r="R119" s="113"/>
      <c r="S119" s="113"/>
      <c r="T119" s="25"/>
    </row>
    <row r="120" spans="1:20" ht="21">
      <c r="A120" s="120"/>
      <c r="B120" s="161"/>
      <c r="C120" s="130"/>
      <c r="D120" s="120"/>
      <c r="E120" s="9"/>
      <c r="F120" s="9"/>
      <c r="G120" s="9"/>
      <c r="H120" s="9"/>
      <c r="I120" s="9"/>
      <c r="J120" s="9"/>
      <c r="K120" s="9" t="s">
        <v>300</v>
      </c>
      <c r="L120" s="9" t="s">
        <v>34</v>
      </c>
      <c r="M120" s="9" t="s">
        <v>269</v>
      </c>
      <c r="N120" s="113"/>
      <c r="O120" s="113"/>
      <c r="P120" s="135"/>
      <c r="Q120" s="133"/>
      <c r="R120" s="113"/>
      <c r="S120" s="113"/>
      <c r="T120" s="25"/>
    </row>
    <row r="121" spans="1:20" ht="90" customHeight="1">
      <c r="A121" s="120"/>
      <c r="B121" s="161"/>
      <c r="C121" s="130"/>
      <c r="D121" s="120"/>
      <c r="E121" s="9"/>
      <c r="F121" s="9"/>
      <c r="G121" s="9"/>
      <c r="H121" s="9"/>
      <c r="I121" s="9"/>
      <c r="J121" s="9"/>
      <c r="K121" s="60" t="s">
        <v>301</v>
      </c>
      <c r="L121" s="60" t="s">
        <v>34</v>
      </c>
      <c r="N121" s="113"/>
      <c r="O121" s="113"/>
      <c r="P121" s="135"/>
      <c r="Q121" s="133"/>
      <c r="R121" s="113"/>
      <c r="S121" s="113"/>
      <c r="T121" s="25"/>
    </row>
    <row r="122" spans="1:20" ht="90" customHeight="1">
      <c r="A122" s="122"/>
      <c r="B122" s="149"/>
      <c r="C122" s="122"/>
      <c r="D122" s="122"/>
      <c r="E122" s="64"/>
      <c r="F122" s="9"/>
      <c r="G122" s="9"/>
      <c r="H122" s="9"/>
      <c r="I122" s="9"/>
      <c r="J122" s="9"/>
      <c r="K122" s="10" t="s">
        <v>271</v>
      </c>
      <c r="L122" s="10" t="s">
        <v>272</v>
      </c>
      <c r="M122" s="10" t="s">
        <v>307</v>
      </c>
      <c r="N122" s="112"/>
      <c r="O122" s="112"/>
      <c r="P122" s="136"/>
      <c r="Q122" s="112"/>
      <c r="R122" s="112"/>
      <c r="S122" s="112"/>
      <c r="T122" s="91"/>
    </row>
    <row r="123" spans="1:20" ht="180" customHeight="1">
      <c r="A123" s="61" t="s">
        <v>373</v>
      </c>
      <c r="B123" s="62" t="s">
        <v>197</v>
      </c>
      <c r="C123" s="61" t="s">
        <v>198</v>
      </c>
      <c r="D123" s="63"/>
      <c r="E123" s="64"/>
      <c r="F123" s="9"/>
      <c r="G123" s="9"/>
      <c r="H123" s="9"/>
      <c r="I123" s="9"/>
      <c r="J123" s="9"/>
      <c r="K123" s="9"/>
      <c r="L123" s="9"/>
      <c r="M123" s="9"/>
      <c r="N123" s="18">
        <f>SUM(N124)</f>
        <v>150</v>
      </c>
      <c r="O123" s="18">
        <f aca="true" t="shared" si="24" ref="O123:S123">SUM(O124)</f>
        <v>0</v>
      </c>
      <c r="P123" s="18">
        <f t="shared" si="24"/>
        <v>152.8</v>
      </c>
      <c r="Q123" s="18">
        <f t="shared" si="24"/>
        <v>0</v>
      </c>
      <c r="R123" s="18">
        <f t="shared" si="24"/>
        <v>0</v>
      </c>
      <c r="S123" s="18">
        <f t="shared" si="24"/>
        <v>0</v>
      </c>
      <c r="T123" s="29"/>
    </row>
    <row r="124" spans="1:20" ht="107.25" customHeight="1">
      <c r="A124" s="115" t="s">
        <v>374</v>
      </c>
      <c r="B124" s="162" t="s">
        <v>197</v>
      </c>
      <c r="C124" s="115" t="s">
        <v>198</v>
      </c>
      <c r="D124" s="117" t="s">
        <v>333</v>
      </c>
      <c r="E124" s="20" t="s">
        <v>30</v>
      </c>
      <c r="F124" s="20" t="s">
        <v>199</v>
      </c>
      <c r="G124" s="20" t="s">
        <v>32</v>
      </c>
      <c r="H124" s="20"/>
      <c r="I124" s="20"/>
      <c r="J124" s="20"/>
      <c r="K124" s="24" t="s">
        <v>214</v>
      </c>
      <c r="L124" s="9" t="s">
        <v>34</v>
      </c>
      <c r="M124" s="9" t="s">
        <v>215</v>
      </c>
      <c r="N124" s="105">
        <v>150</v>
      </c>
      <c r="O124" s="105">
        <f aca="true" t="shared" si="25" ref="O124">SUM(O125)</f>
        <v>0</v>
      </c>
      <c r="P124" s="105">
        <v>152.8</v>
      </c>
      <c r="Q124" s="105"/>
      <c r="R124" s="105"/>
      <c r="S124" s="105"/>
      <c r="T124" s="103"/>
    </row>
    <row r="125" spans="1:20" ht="119.25" customHeight="1">
      <c r="A125" s="119"/>
      <c r="B125" s="147"/>
      <c r="C125" s="119"/>
      <c r="D125" s="118"/>
      <c r="E125" s="20" t="s">
        <v>200</v>
      </c>
      <c r="F125" s="20" t="s">
        <v>201</v>
      </c>
      <c r="G125" s="20" t="s">
        <v>202</v>
      </c>
      <c r="H125" s="20"/>
      <c r="I125" s="20"/>
      <c r="J125" s="20"/>
      <c r="K125" s="20" t="s">
        <v>35</v>
      </c>
      <c r="L125" s="20" t="s">
        <v>34</v>
      </c>
      <c r="M125" s="20" t="s">
        <v>36</v>
      </c>
      <c r="N125" s="159"/>
      <c r="O125" s="159"/>
      <c r="P125" s="159"/>
      <c r="Q125" s="113"/>
      <c r="R125" s="107"/>
      <c r="S125" s="107"/>
      <c r="T125" s="109"/>
    </row>
    <row r="126" spans="1:20" ht="12.75">
      <c r="A126" s="16" t="s">
        <v>129</v>
      </c>
      <c r="B126" s="6" t="s">
        <v>21</v>
      </c>
      <c r="C126" s="7" t="s">
        <v>134</v>
      </c>
      <c r="D126" s="7" t="s">
        <v>21</v>
      </c>
      <c r="E126" s="6" t="s">
        <v>21</v>
      </c>
      <c r="F126" s="6" t="s">
        <v>21</v>
      </c>
      <c r="G126" s="6" t="s">
        <v>21</v>
      </c>
      <c r="H126" s="17" t="s">
        <v>21</v>
      </c>
      <c r="I126" s="17" t="s">
        <v>21</v>
      </c>
      <c r="J126" s="17" t="s">
        <v>21</v>
      </c>
      <c r="K126" s="17" t="s">
        <v>21</v>
      </c>
      <c r="L126" s="17" t="s">
        <v>21</v>
      </c>
      <c r="M126" s="17" t="s">
        <v>21</v>
      </c>
      <c r="N126" s="18">
        <f aca="true" t="shared" si="26" ref="N126:S126">SUM(N127+N130)</f>
        <v>201</v>
      </c>
      <c r="O126" s="18">
        <f t="shared" si="26"/>
        <v>201</v>
      </c>
      <c r="P126" s="18">
        <f t="shared" si="26"/>
        <v>200.7</v>
      </c>
      <c r="Q126" s="18">
        <f t="shared" si="26"/>
        <v>201.3</v>
      </c>
      <c r="R126" s="18">
        <f t="shared" si="26"/>
        <v>201.3</v>
      </c>
      <c r="S126" s="18">
        <f t="shared" si="26"/>
        <v>201.3</v>
      </c>
      <c r="T126" s="19" t="s">
        <v>21</v>
      </c>
    </row>
    <row r="127" spans="1:20" ht="42">
      <c r="A127" s="16" t="s">
        <v>130</v>
      </c>
      <c r="B127" s="6" t="s">
        <v>27</v>
      </c>
      <c r="C127" s="7" t="s">
        <v>136</v>
      </c>
      <c r="D127" s="7" t="s">
        <v>21</v>
      </c>
      <c r="E127" s="6" t="s">
        <v>21</v>
      </c>
      <c r="F127" s="6" t="s">
        <v>21</v>
      </c>
      <c r="G127" s="6" t="s">
        <v>21</v>
      </c>
      <c r="H127" s="17" t="s">
        <v>21</v>
      </c>
      <c r="I127" s="17" t="s">
        <v>21</v>
      </c>
      <c r="J127" s="17" t="s">
        <v>21</v>
      </c>
      <c r="K127" s="17" t="s">
        <v>21</v>
      </c>
      <c r="L127" s="17" t="s">
        <v>21</v>
      </c>
      <c r="M127" s="17" t="s">
        <v>21</v>
      </c>
      <c r="N127" s="18">
        <f>SUM(N128)</f>
        <v>200</v>
      </c>
      <c r="O127" s="18">
        <f aca="true" t="shared" si="27" ref="O127:S127">SUM(O128)</f>
        <v>200</v>
      </c>
      <c r="P127" s="18">
        <f t="shared" si="27"/>
        <v>199.7</v>
      </c>
      <c r="Q127" s="18">
        <f t="shared" si="27"/>
        <v>200.3</v>
      </c>
      <c r="R127" s="18">
        <f t="shared" si="27"/>
        <v>200.3</v>
      </c>
      <c r="S127" s="18">
        <f t="shared" si="27"/>
        <v>200.3</v>
      </c>
      <c r="T127" s="19" t="s">
        <v>21</v>
      </c>
    </row>
    <row r="128" spans="1:20" ht="126">
      <c r="A128" s="115" t="s">
        <v>131</v>
      </c>
      <c r="B128" s="124" t="s">
        <v>27</v>
      </c>
      <c r="C128" s="115" t="s">
        <v>136</v>
      </c>
      <c r="D128" s="117" t="s">
        <v>138</v>
      </c>
      <c r="E128" s="20" t="s">
        <v>30</v>
      </c>
      <c r="F128" s="20" t="s">
        <v>69</v>
      </c>
      <c r="G128" s="20" t="s">
        <v>32</v>
      </c>
      <c r="H128" s="20" t="s">
        <v>139</v>
      </c>
      <c r="I128" s="20" t="s">
        <v>34</v>
      </c>
      <c r="J128" s="20" t="s">
        <v>188</v>
      </c>
      <c r="K128" s="20" t="s">
        <v>35</v>
      </c>
      <c r="L128" s="20" t="s">
        <v>34</v>
      </c>
      <c r="M128" s="20" t="s">
        <v>36</v>
      </c>
      <c r="N128" s="105">
        <v>200</v>
      </c>
      <c r="O128" s="105">
        <v>200</v>
      </c>
      <c r="P128" s="105">
        <v>199.7</v>
      </c>
      <c r="Q128" s="105">
        <v>200.3</v>
      </c>
      <c r="R128" s="105">
        <v>200.3</v>
      </c>
      <c r="S128" s="105">
        <v>200.3</v>
      </c>
      <c r="T128" s="103" t="s">
        <v>21</v>
      </c>
    </row>
    <row r="129" spans="1:20" ht="115.5">
      <c r="A129" s="119"/>
      <c r="B129" s="125"/>
      <c r="C129" s="119"/>
      <c r="D129" s="118"/>
      <c r="E129" s="20" t="s">
        <v>185</v>
      </c>
      <c r="F129" s="20" t="s">
        <v>186</v>
      </c>
      <c r="G129" s="20" t="s">
        <v>187</v>
      </c>
      <c r="H129" s="20"/>
      <c r="I129" s="20"/>
      <c r="J129" s="20"/>
      <c r="K129" s="23"/>
      <c r="L129" s="23"/>
      <c r="M129" s="23"/>
      <c r="N129" s="107"/>
      <c r="O129" s="107"/>
      <c r="P129" s="107"/>
      <c r="Q129" s="113"/>
      <c r="R129" s="107"/>
      <c r="S129" s="107"/>
      <c r="T129" s="109"/>
    </row>
    <row r="130" spans="1:20" ht="60" customHeight="1">
      <c r="A130" s="16" t="s">
        <v>233</v>
      </c>
      <c r="B130" s="78" t="s">
        <v>230</v>
      </c>
      <c r="C130" s="7" t="s">
        <v>231</v>
      </c>
      <c r="D130" s="8"/>
      <c r="E130" s="65"/>
      <c r="F130" s="9"/>
      <c r="G130" s="9"/>
      <c r="H130" s="9"/>
      <c r="I130" s="50"/>
      <c r="J130" s="9"/>
      <c r="K130" s="24"/>
      <c r="L130" s="9"/>
      <c r="M130" s="9"/>
      <c r="N130" s="18">
        <f>SUM(N131)</f>
        <v>1</v>
      </c>
      <c r="O130" s="18">
        <f aca="true" t="shared" si="28" ref="O130:S130">SUM(O131)</f>
        <v>1</v>
      </c>
      <c r="P130" s="18">
        <f t="shared" si="28"/>
        <v>1</v>
      </c>
      <c r="Q130" s="18">
        <f t="shared" si="28"/>
        <v>1</v>
      </c>
      <c r="R130" s="18">
        <f t="shared" si="28"/>
        <v>1</v>
      </c>
      <c r="S130" s="18">
        <f t="shared" si="28"/>
        <v>1</v>
      </c>
      <c r="T130" s="29"/>
    </row>
    <row r="131" spans="1:20" ht="149.25" customHeight="1">
      <c r="A131" s="42" t="s">
        <v>132</v>
      </c>
      <c r="B131" s="43" t="s">
        <v>230</v>
      </c>
      <c r="C131" s="42" t="s">
        <v>231</v>
      </c>
      <c r="D131" s="44" t="s">
        <v>153</v>
      </c>
      <c r="E131" s="9" t="s">
        <v>30</v>
      </c>
      <c r="F131" s="9" t="s">
        <v>69</v>
      </c>
      <c r="G131" s="9" t="s">
        <v>32</v>
      </c>
      <c r="H131" s="9" t="s">
        <v>253</v>
      </c>
      <c r="I131" s="9" t="s">
        <v>34</v>
      </c>
      <c r="J131" s="9" t="s">
        <v>254</v>
      </c>
      <c r="K131" s="20" t="s">
        <v>35</v>
      </c>
      <c r="L131" s="20" t="s">
        <v>34</v>
      </c>
      <c r="M131" s="20" t="s">
        <v>36</v>
      </c>
      <c r="N131" s="52">
        <v>1</v>
      </c>
      <c r="O131" s="52">
        <v>1</v>
      </c>
      <c r="P131" s="52">
        <v>1</v>
      </c>
      <c r="Q131" s="66">
        <v>1</v>
      </c>
      <c r="R131" s="52">
        <f>ROUND(Q131*101.7%,1)</f>
        <v>1</v>
      </c>
      <c r="S131" s="52">
        <f>ROUND(R131*102%,1)</f>
        <v>1</v>
      </c>
      <c r="T131" s="25"/>
    </row>
    <row r="132" spans="1:20" ht="12.75">
      <c r="A132" s="16" t="s">
        <v>133</v>
      </c>
      <c r="B132" s="6" t="s">
        <v>21</v>
      </c>
      <c r="C132" s="7" t="s">
        <v>140</v>
      </c>
      <c r="D132" s="7" t="s">
        <v>21</v>
      </c>
      <c r="E132" s="6" t="s">
        <v>21</v>
      </c>
      <c r="F132" s="6" t="s">
        <v>21</v>
      </c>
      <c r="G132" s="6" t="s">
        <v>21</v>
      </c>
      <c r="H132" s="17" t="s">
        <v>21</v>
      </c>
      <c r="I132" s="17" t="s">
        <v>21</v>
      </c>
      <c r="J132" s="17" t="s">
        <v>21</v>
      </c>
      <c r="K132" s="17" t="s">
        <v>21</v>
      </c>
      <c r="L132" s="17" t="s">
        <v>21</v>
      </c>
      <c r="M132" s="17" t="s">
        <v>21</v>
      </c>
      <c r="N132" s="18">
        <f>SUM(N133)</f>
        <v>30</v>
      </c>
      <c r="O132" s="18">
        <f aca="true" t="shared" si="29" ref="O132:S132">SUM(O133)</f>
        <v>30</v>
      </c>
      <c r="P132" s="18">
        <f t="shared" si="29"/>
        <v>0</v>
      </c>
      <c r="Q132" s="18">
        <f t="shared" si="29"/>
        <v>0</v>
      </c>
      <c r="R132" s="18">
        <f t="shared" si="29"/>
        <v>0</v>
      </c>
      <c r="S132" s="18">
        <f t="shared" si="29"/>
        <v>0</v>
      </c>
      <c r="T132" s="19" t="s">
        <v>21</v>
      </c>
    </row>
    <row r="133" spans="1:20" ht="42">
      <c r="A133" s="55" t="s">
        <v>135</v>
      </c>
      <c r="B133" s="6" t="s">
        <v>141</v>
      </c>
      <c r="C133" s="7" t="s">
        <v>142</v>
      </c>
      <c r="D133" s="7" t="s">
        <v>21</v>
      </c>
      <c r="E133" s="6" t="s">
        <v>21</v>
      </c>
      <c r="F133" s="6" t="s">
        <v>21</v>
      </c>
      <c r="G133" s="6" t="s">
        <v>21</v>
      </c>
      <c r="H133" s="17" t="s">
        <v>21</v>
      </c>
      <c r="I133" s="17" t="s">
        <v>21</v>
      </c>
      <c r="J133" s="17" t="s">
        <v>21</v>
      </c>
      <c r="K133" s="17" t="s">
        <v>21</v>
      </c>
      <c r="L133" s="17" t="s">
        <v>21</v>
      </c>
      <c r="M133" s="17" t="s">
        <v>21</v>
      </c>
      <c r="N133" s="18">
        <f>SUM(N134)</f>
        <v>30</v>
      </c>
      <c r="O133" s="18">
        <f aca="true" t="shared" si="30" ref="O133:S133">SUM(O134)</f>
        <v>30</v>
      </c>
      <c r="P133" s="18">
        <f t="shared" si="30"/>
        <v>0</v>
      </c>
      <c r="Q133" s="18">
        <f t="shared" si="30"/>
        <v>0</v>
      </c>
      <c r="R133" s="18">
        <f t="shared" si="30"/>
        <v>0</v>
      </c>
      <c r="S133" s="18">
        <f t="shared" si="30"/>
        <v>0</v>
      </c>
      <c r="T133" s="19" t="s">
        <v>21</v>
      </c>
    </row>
    <row r="134" spans="1:20" ht="63">
      <c r="A134" s="155" t="s">
        <v>137</v>
      </c>
      <c r="B134" s="156" t="s">
        <v>141</v>
      </c>
      <c r="C134" s="155" t="s">
        <v>142</v>
      </c>
      <c r="D134" s="157" t="s">
        <v>268</v>
      </c>
      <c r="E134" s="9" t="s">
        <v>30</v>
      </c>
      <c r="F134" s="9" t="s">
        <v>143</v>
      </c>
      <c r="G134" s="9" t="s">
        <v>32</v>
      </c>
      <c r="H134" s="9" t="s">
        <v>21</v>
      </c>
      <c r="I134" s="9" t="s">
        <v>21</v>
      </c>
      <c r="J134" s="9" t="s">
        <v>21</v>
      </c>
      <c r="K134" s="20" t="s">
        <v>35</v>
      </c>
      <c r="L134" s="20" t="s">
        <v>34</v>
      </c>
      <c r="M134" s="20" t="s">
        <v>36</v>
      </c>
      <c r="N134" s="105">
        <v>30</v>
      </c>
      <c r="O134" s="105">
        <v>30</v>
      </c>
      <c r="P134" s="105"/>
      <c r="Q134" s="105">
        <v>0</v>
      </c>
      <c r="R134" s="105">
        <f>ROUND(Q134*101.7%,1)</f>
        <v>0</v>
      </c>
      <c r="S134" s="105">
        <f>ROUND(R134*102%,1)</f>
        <v>0</v>
      </c>
      <c r="T134" s="103" t="s">
        <v>21</v>
      </c>
    </row>
    <row r="135" spans="1:20" ht="63.75" thickBot="1">
      <c r="A135" s="155"/>
      <c r="B135" s="156"/>
      <c r="C135" s="155"/>
      <c r="D135" s="157"/>
      <c r="E135" s="9" t="s">
        <v>21</v>
      </c>
      <c r="F135" s="9" t="s">
        <v>21</v>
      </c>
      <c r="G135" s="9" t="s">
        <v>21</v>
      </c>
      <c r="H135" s="9" t="s">
        <v>21</v>
      </c>
      <c r="I135" s="9" t="s">
        <v>21</v>
      </c>
      <c r="J135" s="9" t="s">
        <v>21</v>
      </c>
      <c r="K135" s="20" t="s">
        <v>157</v>
      </c>
      <c r="L135" s="20" t="s">
        <v>34</v>
      </c>
      <c r="M135" s="20" t="s">
        <v>158</v>
      </c>
      <c r="N135" s="107"/>
      <c r="O135" s="107"/>
      <c r="P135" s="107"/>
      <c r="Q135" s="113"/>
      <c r="R135" s="107"/>
      <c r="S135" s="107"/>
      <c r="T135" s="109"/>
    </row>
    <row r="136" spans="1:20" ht="29.25" customHeight="1" thickTop="1">
      <c r="A136" s="158" t="s">
        <v>18</v>
      </c>
      <c r="B136" s="158"/>
      <c r="C136" s="158"/>
      <c r="D136" s="158"/>
      <c r="E136" s="67"/>
      <c r="F136" s="67"/>
      <c r="G136" s="67"/>
      <c r="H136" s="68"/>
      <c r="I136" s="68"/>
      <c r="J136" s="68"/>
      <c r="K136" s="68"/>
      <c r="L136" s="68"/>
      <c r="M136" s="68"/>
      <c r="N136" s="69">
        <f>N10</f>
        <v>64295.899999999994</v>
      </c>
      <c r="O136" s="69">
        <f aca="true" t="shared" si="31" ref="O136:S136">O10</f>
        <v>58831.399999999994</v>
      </c>
      <c r="P136" s="69">
        <f t="shared" si="31"/>
        <v>79136.59999999999</v>
      </c>
      <c r="Q136" s="69">
        <f>Q10</f>
        <v>55098.600000000006</v>
      </c>
      <c r="R136" s="69">
        <f t="shared" si="31"/>
        <v>52658.8</v>
      </c>
      <c r="S136" s="70">
        <f t="shared" si="31"/>
        <v>54018.8</v>
      </c>
      <c r="T136" s="68"/>
    </row>
    <row r="137" spans="14:19" ht="90" customHeight="1">
      <c r="N137" s="13">
        <v>64295.9</v>
      </c>
      <c r="O137" s="13">
        <v>58831.4</v>
      </c>
      <c r="P137" s="13">
        <v>79136.6</v>
      </c>
      <c r="Q137" s="13">
        <v>55098.62</v>
      </c>
      <c r="R137" s="13">
        <v>52658.9</v>
      </c>
      <c r="S137" s="13">
        <v>54018.9</v>
      </c>
    </row>
    <row r="138" spans="11:19" ht="90" customHeight="1">
      <c r="K138" s="71"/>
      <c r="N138" s="72"/>
      <c r="O138" s="72"/>
      <c r="P138" s="72"/>
      <c r="Q138" s="72">
        <f>Q136-Q137</f>
        <v>-0.01999999999679858</v>
      </c>
      <c r="R138" s="72">
        <f aca="true" t="shared" si="32" ref="R138:S138">R136-R137</f>
        <v>-0.09999999999854481</v>
      </c>
      <c r="S138" s="72">
        <f t="shared" si="32"/>
        <v>-0.09999999999854481</v>
      </c>
    </row>
    <row r="139" spans="14:19" ht="90" customHeight="1">
      <c r="N139" s="73"/>
      <c r="O139" s="73"/>
      <c r="P139" s="73"/>
      <c r="Q139" s="73"/>
      <c r="R139" s="73"/>
      <c r="S139" s="73"/>
    </row>
    <row r="140" spans="14:19" ht="90" customHeight="1">
      <c r="N140" s="74"/>
      <c r="O140" s="74"/>
      <c r="P140" s="74"/>
      <c r="Q140" s="74"/>
      <c r="R140" s="74"/>
      <c r="S140" s="74"/>
    </row>
    <row r="141" spans="1:15" ht="90" customHeight="1">
      <c r="A141" s="154"/>
      <c r="B141" s="154"/>
      <c r="C141" s="154"/>
      <c r="D141" s="154"/>
      <c r="E141" s="154"/>
      <c r="F141" s="154"/>
      <c r="G141" s="154"/>
      <c r="H141" s="154"/>
      <c r="I141" s="154"/>
      <c r="N141" s="75"/>
      <c r="O141" s="75"/>
    </row>
    <row r="142" spans="1:9" ht="90" customHeight="1">
      <c r="A142" s="153"/>
      <c r="B142" s="153"/>
      <c r="C142" s="153"/>
      <c r="D142" s="153"/>
      <c r="E142" s="153"/>
      <c r="F142" s="153"/>
      <c r="G142" s="153"/>
      <c r="H142" s="153"/>
      <c r="I142" s="153"/>
    </row>
    <row r="143" spans="1:9" ht="90" customHeight="1">
      <c r="A143" s="153"/>
      <c r="B143" s="153"/>
      <c r="C143" s="153"/>
      <c r="D143" s="153"/>
      <c r="E143" s="153"/>
      <c r="F143" s="153"/>
      <c r="G143" s="153"/>
      <c r="H143" s="153"/>
      <c r="I143" s="153"/>
    </row>
    <row r="153" ht="90" customHeight="1">
      <c r="A153" s="13" t="s">
        <v>151</v>
      </c>
    </row>
  </sheetData>
  <mergeCells count="248">
    <mergeCell ref="A53:A57"/>
    <mergeCell ref="B53:B57"/>
    <mergeCell ref="C53:C57"/>
    <mergeCell ref="D53:D57"/>
    <mergeCell ref="O28:O33"/>
    <mergeCell ref="P28:P33"/>
    <mergeCell ref="Q28:Q33"/>
    <mergeCell ref="R28:R33"/>
    <mergeCell ref="S28:S33"/>
    <mergeCell ref="S42:S51"/>
    <mergeCell ref="A13:A22"/>
    <mergeCell ref="B13:B22"/>
    <mergeCell ref="C13:C22"/>
    <mergeCell ref="D13:D22"/>
    <mergeCell ref="N13:N22"/>
    <mergeCell ref="O13:O22"/>
    <mergeCell ref="P13:P22"/>
    <mergeCell ref="Q13:Q22"/>
    <mergeCell ref="R13:R22"/>
    <mergeCell ref="S13:S22"/>
    <mergeCell ref="A28:A33"/>
    <mergeCell ref="B28:B33"/>
    <mergeCell ref="C28:C33"/>
    <mergeCell ref="D28:D33"/>
    <mergeCell ref="A78:A83"/>
    <mergeCell ref="B78:B83"/>
    <mergeCell ref="C78:C83"/>
    <mergeCell ref="D85:D86"/>
    <mergeCell ref="O85:O86"/>
    <mergeCell ref="P85:P86"/>
    <mergeCell ref="Q85:Q86"/>
    <mergeCell ref="N42:N51"/>
    <mergeCell ref="O42:O51"/>
    <mergeCell ref="P42:P51"/>
    <mergeCell ref="Q42:Q51"/>
    <mergeCell ref="R42:R51"/>
    <mergeCell ref="A42:A51"/>
    <mergeCell ref="B42:B51"/>
    <mergeCell ref="C42:C51"/>
    <mergeCell ref="D42:D51"/>
    <mergeCell ref="N37:N40"/>
    <mergeCell ref="N28:N33"/>
    <mergeCell ref="B62:B64"/>
    <mergeCell ref="A74:A76"/>
    <mergeCell ref="B74:B76"/>
    <mergeCell ref="C74:C76"/>
    <mergeCell ref="D99:D100"/>
    <mergeCell ref="N99:N100"/>
    <mergeCell ref="A93:A97"/>
    <mergeCell ref="B93:B97"/>
    <mergeCell ref="C93:C97"/>
    <mergeCell ref="D93:D97"/>
    <mergeCell ref="S85:S86"/>
    <mergeCell ref="P88:P89"/>
    <mergeCell ref="Q88:Q89"/>
    <mergeCell ref="R88:R89"/>
    <mergeCell ref="S88:S89"/>
    <mergeCell ref="R74:R76"/>
    <mergeCell ref="O78:O83"/>
    <mergeCell ref="P78:P83"/>
    <mergeCell ref="Q78:Q83"/>
    <mergeCell ref="R78:R83"/>
    <mergeCell ref="S78:S83"/>
    <mergeCell ref="T124:T125"/>
    <mergeCell ref="A124:A125"/>
    <mergeCell ref="B124:B125"/>
    <mergeCell ref="C124:C125"/>
    <mergeCell ref="D124:D125"/>
    <mergeCell ref="A117:A122"/>
    <mergeCell ref="B117:B122"/>
    <mergeCell ref="C117:C122"/>
    <mergeCell ref="D117:D122"/>
    <mergeCell ref="S117:S122"/>
    <mergeCell ref="C37:C40"/>
    <mergeCell ref="D37:D40"/>
    <mergeCell ref="A85:A86"/>
    <mergeCell ref="N124:N125"/>
    <mergeCell ref="O124:O125"/>
    <mergeCell ref="P124:P125"/>
    <mergeCell ref="Q124:Q125"/>
    <mergeCell ref="R124:R125"/>
    <mergeCell ref="S124:S125"/>
    <mergeCell ref="A108:A112"/>
    <mergeCell ref="B108:B112"/>
    <mergeCell ref="D62:D64"/>
    <mergeCell ref="Q59:Q60"/>
    <mergeCell ref="P59:P60"/>
    <mergeCell ref="O59:O60"/>
    <mergeCell ref="N59:N60"/>
    <mergeCell ref="S108:S112"/>
    <mergeCell ref="S59:S60"/>
    <mergeCell ref="O93:O97"/>
    <mergeCell ref="R85:R86"/>
    <mergeCell ref="D74:D76"/>
    <mergeCell ref="N74:N76"/>
    <mergeCell ref="O74:O76"/>
    <mergeCell ref="P74:P76"/>
    <mergeCell ref="A66:A72"/>
    <mergeCell ref="B66:B72"/>
    <mergeCell ref="O37:O40"/>
    <mergeCell ref="P37:P40"/>
    <mergeCell ref="Q37:Q40"/>
    <mergeCell ref="R37:R40"/>
    <mergeCell ref="S37:S40"/>
    <mergeCell ref="A142:I143"/>
    <mergeCell ref="A141:I141"/>
    <mergeCell ref="A134:A135"/>
    <mergeCell ref="B134:B135"/>
    <mergeCell ref="C134:C135"/>
    <mergeCell ref="D134:D135"/>
    <mergeCell ref="A128:A129"/>
    <mergeCell ref="B128:B129"/>
    <mergeCell ref="C128:C129"/>
    <mergeCell ref="D128:D129"/>
    <mergeCell ref="A136:D136"/>
    <mergeCell ref="P134:P135"/>
    <mergeCell ref="Q134:Q135"/>
    <mergeCell ref="R134:R135"/>
    <mergeCell ref="S134:S135"/>
    <mergeCell ref="A37:A40"/>
    <mergeCell ref="B37:B40"/>
    <mergeCell ref="A3:T3"/>
    <mergeCell ref="A5:T5"/>
    <mergeCell ref="A6:T6"/>
    <mergeCell ref="A7:C9"/>
    <mergeCell ref="D7:D9"/>
    <mergeCell ref="E7:M7"/>
    <mergeCell ref="N7:S7"/>
    <mergeCell ref="T7:T9"/>
    <mergeCell ref="E8:G8"/>
    <mergeCell ref="H8:J8"/>
    <mergeCell ref="K8:M8"/>
    <mergeCell ref="N8:O8"/>
    <mergeCell ref="P8:P9"/>
    <mergeCell ref="Q8:Q9"/>
    <mergeCell ref="R8:S8"/>
    <mergeCell ref="N128:N129"/>
    <mergeCell ref="O128:O129"/>
    <mergeCell ref="P128:P129"/>
    <mergeCell ref="Q128:Q129"/>
    <mergeCell ref="R128:R129"/>
    <mergeCell ref="P114:P115"/>
    <mergeCell ref="Q114:Q115"/>
    <mergeCell ref="R114:R115"/>
    <mergeCell ref="R93:R97"/>
    <mergeCell ref="P108:P112"/>
    <mergeCell ref="Q108:Q112"/>
    <mergeCell ref="R108:R112"/>
    <mergeCell ref="N108:N112"/>
    <mergeCell ref="O108:O112"/>
    <mergeCell ref="N114:N115"/>
    <mergeCell ref="O114:O115"/>
    <mergeCell ref="N93:N97"/>
    <mergeCell ref="N117:N122"/>
    <mergeCell ref="O117:O122"/>
    <mergeCell ref="P117:P122"/>
    <mergeCell ref="Q117:Q122"/>
    <mergeCell ref="R117:R122"/>
    <mergeCell ref="O102:O106"/>
    <mergeCell ref="P102:P106"/>
    <mergeCell ref="T134:T135"/>
    <mergeCell ref="T128:T129"/>
    <mergeCell ref="S128:S129"/>
    <mergeCell ref="N134:N135"/>
    <mergeCell ref="O134:O135"/>
    <mergeCell ref="T42:T44"/>
    <mergeCell ref="T13:T16"/>
    <mergeCell ref="T37:T40"/>
    <mergeCell ref="N53:N57"/>
    <mergeCell ref="O53:O57"/>
    <mergeCell ref="P53:P57"/>
    <mergeCell ref="Q53:Q57"/>
    <mergeCell ref="R53:R57"/>
    <mergeCell ref="S53:S57"/>
    <mergeCell ref="T53:T57"/>
    <mergeCell ref="T28:T32"/>
    <mergeCell ref="T62:T64"/>
    <mergeCell ref="T74:T75"/>
    <mergeCell ref="N62:N64"/>
    <mergeCell ref="N66:N72"/>
    <mergeCell ref="O66:O72"/>
    <mergeCell ref="P66:P72"/>
    <mergeCell ref="Q66:Q72"/>
    <mergeCell ref="R66:R72"/>
    <mergeCell ref="A114:A115"/>
    <mergeCell ref="B114:B115"/>
    <mergeCell ref="C114:C115"/>
    <mergeCell ref="D114:D115"/>
    <mergeCell ref="N102:N106"/>
    <mergeCell ref="B99:B100"/>
    <mergeCell ref="N78:N83"/>
    <mergeCell ref="C108:C112"/>
    <mergeCell ref="D108:D112"/>
    <mergeCell ref="B102:B106"/>
    <mergeCell ref="C102:C106"/>
    <mergeCell ref="D102:D106"/>
    <mergeCell ref="C88:C89"/>
    <mergeCell ref="D88:D89"/>
    <mergeCell ref="B85:B86"/>
    <mergeCell ref="D78:D83"/>
    <mergeCell ref="C59:C60"/>
    <mergeCell ref="D59:D60"/>
    <mergeCell ref="C66:C72"/>
    <mergeCell ref="D66:D72"/>
    <mergeCell ref="A59:A60"/>
    <mergeCell ref="C85:C86"/>
    <mergeCell ref="A99:A100"/>
    <mergeCell ref="C99:C100"/>
    <mergeCell ref="S114:S115"/>
    <mergeCell ref="O88:O89"/>
    <mergeCell ref="A88:A89"/>
    <mergeCell ref="B88:B89"/>
    <mergeCell ref="A62:A64"/>
    <mergeCell ref="C62:C64"/>
    <mergeCell ref="B59:B60"/>
    <mergeCell ref="O62:O64"/>
    <mergeCell ref="P62:P64"/>
    <mergeCell ref="Q62:Q64"/>
    <mergeCell ref="R62:R64"/>
    <mergeCell ref="S62:S64"/>
    <mergeCell ref="N88:N89"/>
    <mergeCell ref="N85:N86"/>
    <mergeCell ref="S66:S72"/>
    <mergeCell ref="A102:A106"/>
    <mergeCell ref="T114:T115"/>
    <mergeCell ref="O99:O100"/>
    <mergeCell ref="P99:P100"/>
    <mergeCell ref="Q99:Q100"/>
    <mergeCell ref="R99:R100"/>
    <mergeCell ref="S99:S100"/>
    <mergeCell ref="T99:T100"/>
    <mergeCell ref="S102:S106"/>
    <mergeCell ref="T59:T60"/>
    <mergeCell ref="R59:R60"/>
    <mergeCell ref="T66:T72"/>
    <mergeCell ref="S74:S76"/>
    <mergeCell ref="T102:T105"/>
    <mergeCell ref="S93:S97"/>
    <mergeCell ref="T93:T95"/>
    <mergeCell ref="P93:P97"/>
    <mergeCell ref="Q93:Q97"/>
    <mergeCell ref="T108:T112"/>
    <mergeCell ref="Q102:Q106"/>
    <mergeCell ref="R102:R106"/>
    <mergeCell ref="T88:T89"/>
    <mergeCell ref="T85:T86"/>
    <mergeCell ref="T78:T80"/>
    <mergeCell ref="Q74:Q76"/>
  </mergeCells>
  <printOptions horizontalCentered="1"/>
  <pageMargins left="0" right="0" top="0.15748031496062992" bottom="0.03937007874015748" header="0" footer="0"/>
  <pageSetup firstPageNumber="1" useFirstPageNumber="1" horizontalDpi="600" verticalDpi="600" orientation="landscape" paperSize="9"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Смирнова Елена</cp:lastModifiedBy>
  <cp:lastPrinted>2015-01-22T11:41:42Z</cp:lastPrinted>
  <dcterms:created xsi:type="dcterms:W3CDTF">2007-07-27T06:36:16Z</dcterms:created>
  <dcterms:modified xsi:type="dcterms:W3CDTF">2015-01-22T14:00:52Z</dcterms:modified>
  <cp:category/>
  <cp:version/>
  <cp:contentType/>
  <cp:contentStatus/>
</cp:coreProperties>
</file>