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5" windowWidth="15450" windowHeight="11640"/>
  </bookViews>
  <sheets>
    <sheet name="МСУ" sheetId="4" r:id="rId1"/>
  </sheets>
  <definedNames>
    <definedName name="_xlnm.Print_Titles" localSheetId="0">МСУ!$5:$7</definedName>
  </definedNames>
  <calcPr calcId="144525"/>
</workbook>
</file>

<file path=xl/calcChain.xml><?xml version="1.0" encoding="utf-8"?>
<calcChain xmlns="http://schemas.openxmlformats.org/spreadsheetml/2006/main">
  <c r="Q164" i="4" l="1"/>
  <c r="R164" i="4" s="1"/>
  <c r="S164" i="4" s="1"/>
  <c r="P12" i="4" l="1"/>
  <c r="Q43" i="4"/>
  <c r="R43" i="4" s="1"/>
  <c r="S43" i="4" s="1"/>
  <c r="N141" i="4"/>
  <c r="Q156" i="4"/>
  <c r="R156" i="4" s="1"/>
  <c r="S156" i="4" s="1"/>
  <c r="Q151" i="4"/>
  <c r="R151" i="4" s="1"/>
  <c r="S151" i="4" s="1"/>
  <c r="Q146" i="4"/>
  <c r="R146" i="4" s="1"/>
  <c r="S146" i="4" s="1"/>
  <c r="Q142" i="4"/>
  <c r="R142" i="4" s="1"/>
  <c r="S142" i="4" s="1"/>
  <c r="Q134" i="4"/>
  <c r="R134" i="4" s="1"/>
  <c r="S134" i="4" s="1"/>
  <c r="Q126" i="4"/>
  <c r="R126" i="4" s="1"/>
  <c r="S126" i="4" s="1"/>
  <c r="Q118" i="4"/>
  <c r="R118" i="4" s="1"/>
  <c r="S118" i="4" s="1"/>
  <c r="Q110" i="4"/>
  <c r="R110" i="4" s="1"/>
  <c r="S110" i="4" s="1"/>
  <c r="Q102" i="4"/>
  <c r="R102" i="4" s="1"/>
  <c r="S102" i="4" s="1"/>
  <c r="Q97" i="4"/>
  <c r="R97" i="4" s="1"/>
  <c r="S97" i="4" s="1"/>
  <c r="Q91" i="4"/>
  <c r="R91" i="4" s="1"/>
  <c r="S91" i="4" s="1"/>
  <c r="Q87" i="4"/>
  <c r="R87" i="4" s="1"/>
  <c r="S87" i="4" s="1"/>
  <c r="Q83" i="4"/>
  <c r="R83" i="4" s="1"/>
  <c r="S83" i="4" s="1"/>
  <c r="Q79" i="4"/>
  <c r="R79" i="4" s="1"/>
  <c r="S79" i="4" s="1"/>
  <c r="Q75" i="4"/>
  <c r="R75" i="4" s="1"/>
  <c r="S75" i="4" s="1"/>
  <c r="Q71" i="4"/>
  <c r="R71" i="4" s="1"/>
  <c r="S71" i="4" s="1"/>
  <c r="Q67" i="4"/>
  <c r="R67" i="4" s="1"/>
  <c r="S67" i="4" s="1"/>
  <c r="Q60" i="4"/>
  <c r="R60" i="4" s="1"/>
  <c r="S60" i="4" s="1"/>
  <c r="Q55" i="4"/>
  <c r="R55" i="4" s="1"/>
  <c r="S55" i="4" s="1"/>
  <c r="Q51" i="4"/>
  <c r="R51" i="4" s="1"/>
  <c r="S51" i="4" s="1"/>
  <c r="Q46" i="4"/>
  <c r="R46" i="4" s="1"/>
  <c r="S46" i="4" s="1"/>
  <c r="Q37" i="4"/>
  <c r="R37" i="4" s="1"/>
  <c r="S37" i="4" s="1"/>
  <c r="Q32" i="4"/>
  <c r="R32" i="4" s="1"/>
  <c r="S32" i="4" s="1"/>
  <c r="Q25" i="4"/>
  <c r="R25" i="4" s="1"/>
  <c r="S25" i="4" s="1"/>
  <c r="Q21" i="4"/>
  <c r="R21" i="4" s="1"/>
  <c r="S21" i="4" s="1"/>
  <c r="Q13" i="4"/>
  <c r="R13" i="4" s="1"/>
  <c r="S13" i="4" s="1"/>
  <c r="P96" i="4"/>
  <c r="O97" i="4"/>
  <c r="O96" i="4" s="1"/>
  <c r="N97" i="4"/>
  <c r="N96" i="4" s="1"/>
  <c r="S96" i="4" l="1"/>
  <c r="R96" i="4"/>
  <c r="Q96" i="4"/>
  <c r="S145" i="4"/>
  <c r="O42" i="4"/>
  <c r="P42" i="4"/>
  <c r="Q42" i="4"/>
  <c r="R42" i="4"/>
  <c r="N42" i="4"/>
  <c r="O145" i="4"/>
  <c r="P145" i="4"/>
  <c r="Q145" i="4"/>
  <c r="R145" i="4"/>
  <c r="N145" i="4"/>
  <c r="P141" i="4"/>
  <c r="Q141" i="4"/>
  <c r="O141" i="4"/>
  <c r="O94" i="4"/>
  <c r="P94" i="4"/>
  <c r="N94" i="4"/>
  <c r="O50" i="4"/>
  <c r="P50" i="4"/>
  <c r="N50" i="4"/>
  <c r="Q94" i="4"/>
  <c r="Q50" i="4"/>
  <c r="O155" i="4"/>
  <c r="O154" i="4" s="1"/>
  <c r="P155" i="4"/>
  <c r="P154" i="4" s="1"/>
  <c r="Q155" i="4"/>
  <c r="Q154" i="4" s="1"/>
  <c r="N155" i="4"/>
  <c r="N154" i="4" s="1"/>
  <c r="O150" i="4"/>
  <c r="O149" i="4" s="1"/>
  <c r="P150" i="4"/>
  <c r="P149" i="4" s="1"/>
  <c r="Q150" i="4"/>
  <c r="Q149" i="4" s="1"/>
  <c r="N150" i="4"/>
  <c r="N149" i="4" s="1"/>
  <c r="S42" i="4" l="1"/>
  <c r="T43" i="4"/>
  <c r="S141" i="4"/>
  <c r="R141" i="4"/>
  <c r="S24" i="4"/>
  <c r="R24" i="4"/>
  <c r="S150" i="4"/>
  <c r="S149" i="4" s="1"/>
  <c r="R150" i="4"/>
  <c r="R149" i="4" s="1"/>
  <c r="S155" i="4"/>
  <c r="S154" i="4" s="1"/>
  <c r="R155" i="4"/>
  <c r="R154" i="4" s="1"/>
  <c r="O133" i="4"/>
  <c r="P133" i="4"/>
  <c r="Q133" i="4"/>
  <c r="R133" i="4"/>
  <c r="S133" i="4"/>
  <c r="N133" i="4"/>
  <c r="O125" i="4"/>
  <c r="P125" i="4"/>
  <c r="Q125" i="4"/>
  <c r="R125" i="4"/>
  <c r="S125" i="4"/>
  <c r="N125" i="4"/>
  <c r="O117" i="4"/>
  <c r="P117" i="4"/>
  <c r="Q117" i="4"/>
  <c r="R117" i="4"/>
  <c r="S117" i="4"/>
  <c r="N117" i="4"/>
  <c r="O109" i="4"/>
  <c r="P109" i="4"/>
  <c r="Q109" i="4"/>
  <c r="R109" i="4"/>
  <c r="S109" i="4"/>
  <c r="N109" i="4"/>
  <c r="O101" i="4"/>
  <c r="P101" i="4"/>
  <c r="Q101" i="4"/>
  <c r="R101" i="4"/>
  <c r="S101" i="4"/>
  <c r="N101" i="4"/>
  <c r="O90" i="4"/>
  <c r="P90" i="4"/>
  <c r="Q90" i="4"/>
  <c r="R90" i="4"/>
  <c r="S90" i="4"/>
  <c r="N90" i="4"/>
  <c r="O86" i="4"/>
  <c r="P86" i="4"/>
  <c r="Q86" i="4"/>
  <c r="R86" i="4"/>
  <c r="S86" i="4"/>
  <c r="N86" i="4"/>
  <c r="O82" i="4"/>
  <c r="P82" i="4"/>
  <c r="Q82" i="4"/>
  <c r="R82" i="4"/>
  <c r="S82" i="4"/>
  <c r="N82" i="4"/>
  <c r="O78" i="4"/>
  <c r="P78" i="4"/>
  <c r="Q78" i="4"/>
  <c r="R78" i="4"/>
  <c r="S78" i="4"/>
  <c r="N78" i="4"/>
  <c r="O74" i="4"/>
  <c r="P74" i="4"/>
  <c r="Q74" i="4"/>
  <c r="R74" i="4"/>
  <c r="S74" i="4"/>
  <c r="N74" i="4"/>
  <c r="O70" i="4"/>
  <c r="P70" i="4"/>
  <c r="Q70" i="4"/>
  <c r="R70" i="4"/>
  <c r="S70" i="4"/>
  <c r="N70" i="4"/>
  <c r="O66" i="4"/>
  <c r="P66" i="4"/>
  <c r="Q66" i="4"/>
  <c r="R66" i="4"/>
  <c r="S66" i="4"/>
  <c r="N66" i="4"/>
  <c r="O59" i="4"/>
  <c r="P59" i="4"/>
  <c r="Q59" i="4"/>
  <c r="R59" i="4"/>
  <c r="S59" i="4"/>
  <c r="N59" i="4"/>
  <c r="O54" i="4"/>
  <c r="P54" i="4"/>
  <c r="Q54" i="4"/>
  <c r="R54" i="4"/>
  <c r="S54" i="4"/>
  <c r="N54" i="4"/>
  <c r="O45" i="4"/>
  <c r="P45" i="4"/>
  <c r="Q45" i="4"/>
  <c r="R45" i="4"/>
  <c r="S45" i="4"/>
  <c r="N45" i="4"/>
  <c r="O36" i="4"/>
  <c r="P36" i="4"/>
  <c r="Q36" i="4"/>
  <c r="R36" i="4"/>
  <c r="S36" i="4"/>
  <c r="N36" i="4"/>
  <c r="O31" i="4"/>
  <c r="P31" i="4"/>
  <c r="Q31" i="4"/>
  <c r="R31" i="4"/>
  <c r="S31" i="4"/>
  <c r="N31" i="4"/>
  <c r="O24" i="4"/>
  <c r="P24" i="4"/>
  <c r="Q24" i="4"/>
  <c r="N24" i="4"/>
  <c r="O20" i="4"/>
  <c r="P20" i="4"/>
  <c r="Q20" i="4"/>
  <c r="R20" i="4"/>
  <c r="S20" i="4"/>
  <c r="N20" i="4"/>
  <c r="O12" i="4"/>
  <c r="Q12" i="4"/>
  <c r="R12" i="4"/>
  <c r="S12" i="4"/>
  <c r="N12" i="4"/>
  <c r="Q100" i="4" l="1"/>
  <c r="P100" i="4"/>
  <c r="P11" i="4"/>
  <c r="R100" i="4"/>
  <c r="S100" i="4"/>
  <c r="N100" i="4"/>
  <c r="O100" i="4"/>
  <c r="Q11" i="4"/>
  <c r="O11" i="4"/>
  <c r="N11" i="4"/>
  <c r="R94" i="4"/>
  <c r="S94" i="4"/>
  <c r="R50" i="4"/>
  <c r="R11" i="4" s="1"/>
  <c r="S50" i="4"/>
  <c r="S11" i="4" s="1"/>
  <c r="S10" i="4" l="1"/>
  <c r="S161" i="4" s="1"/>
  <c r="R10" i="4"/>
  <c r="R161" i="4" s="1"/>
  <c r="P10" i="4"/>
  <c r="P161" i="4" s="1"/>
  <c r="Q10" i="4"/>
  <c r="Q161" i="4" s="1"/>
  <c r="O10" i="4"/>
  <c r="O161" i="4" s="1"/>
  <c r="N10" i="4"/>
  <c r="N161" i="4" s="1"/>
  <c r="O163" i="4" l="1"/>
  <c r="O165" i="4"/>
  <c r="S163" i="4"/>
  <c r="S165" i="4"/>
  <c r="R163" i="4"/>
  <c r="R165" i="4"/>
  <c r="P163" i="4"/>
  <c r="P165" i="4"/>
  <c r="Q163" i="4"/>
  <c r="Q165" i="4"/>
  <c r="N163" i="4"/>
  <c r="N165" i="4"/>
</calcChain>
</file>

<file path=xl/sharedStrings.xml><?xml version="1.0" encoding="utf-8"?>
<sst xmlns="http://schemas.openxmlformats.org/spreadsheetml/2006/main" count="1381" uniqueCount="314">
  <si>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</si>
  <si>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</si>
  <si>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</si>
  <si>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</si>
  <si>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</si>
  <si>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</si>
  <si>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</si>
  <si>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</si>
  <si>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</si>
  <si>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</si>
  <si>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</si>
  <si>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</si>
  <si>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</si>
  <si>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</si>
  <si>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</si>
  <si>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</si>
  <si>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</si>
  <si>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+2</t>
  </si>
  <si>
    <t>Итого:</t>
  </si>
  <si>
    <t>финансовый год + 1</t>
  </si>
  <si>
    <t>Единица измерения: тыс. руб.</t>
  </si>
  <si>
    <t/>
  </si>
  <si>
    <t>1</t>
  </si>
  <si>
    <t>РП</t>
  </si>
  <si>
    <t>1.1</t>
  </si>
  <si>
    <t>РП-А</t>
  </si>
  <si>
    <t>1.1.1</t>
  </si>
  <si>
    <t>Финансирование расходов на содержание органов местного самоуправления поселений</t>
  </si>
  <si>
    <t>РП-А-0100</t>
  </si>
  <si>
    <t>1.1.1.1</t>
  </si>
  <si>
    <t>Закон от 06.10.2003 № 131-ФЗ Об общих принципах организации местного самоуправления в Российской Федерации"</t>
  </si>
  <si>
    <t>ст. 34</t>
  </si>
  <si>
    <t>06.10.2003 - не установлен</t>
  </si>
  <si>
    <t>Закон от 02.03.2007 № 25-ФЗ "О муниципальной службе в Российской Федерации"</t>
  </si>
  <si>
    <t>В целом</t>
  </si>
  <si>
    <t>Решение совета депутатов от 17.12.2010 № 14/71 О бюджете муниципального образования Будогощское городское поселение Киришского муниципального района Ленинградской области на 2011 год</t>
  </si>
  <si>
    <t>Решение совета депутатов от 24.04.2009 № 45/236 "О принятии устава Муниципального образования Будогощское городское поселение Киришского муниципального района Ленинградской области"</t>
  </si>
  <si>
    <t>24.04.2009 - не установлен</t>
  </si>
  <si>
    <t>Решение совета депутатов от 26.03.2010 № 7/29 "Об утверждении Положения о порядке назначения пенсии за выслугу лет и доплаты к пенсиям лицам, замещавших муниципальные должности и высшие должности муниципальной службы в Муниципальном образовании Будогощское городское поселение Киришского муниципального района Ленинградской области"</t>
  </si>
  <si>
    <t>26.03.2010 - не установлен</t>
  </si>
  <si>
    <t>1.1.2</t>
  </si>
  <si>
    <t>Владение, пользование и распоряжение имуществом, находящимся в муниципальной собственности муниципального района</t>
  </si>
  <si>
    <t>РП-А-1000</t>
  </si>
  <si>
    <t>1.1.2.1</t>
  </si>
  <si>
    <t>пп. 3 п. 1 ст. 14</t>
  </si>
  <si>
    <t>1.1.3</t>
  </si>
  <si>
    <t>Организация в границах поселения  электро-,тепло-,газо-, и водоснабжения населения, водоотведения, снабжения населения топливом</t>
  </si>
  <si>
    <t>РП-А-1100</t>
  </si>
  <si>
    <t>1.1.3.1</t>
  </si>
  <si>
    <t>0502</t>
  </si>
  <si>
    <t>пп. 4 п. 1 ст. 14</t>
  </si>
  <si>
    <t>Закон от 30.12.2004 № 210-ФЗ "Об основах регулирования тарифов организаций  коммунального комплекса"</t>
  </si>
  <si>
    <t>ст. 5</t>
  </si>
  <si>
    <t>0503</t>
  </si>
  <si>
    <t>1.1.4</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</si>
  <si>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дорог общего пользования, мостов и иных транспортных соороужений федерального и регионального значения</t>
  </si>
  <si>
    <t>РП-А-1200</t>
  </si>
  <si>
    <t>1.1.4.1</t>
  </si>
  <si>
    <t>пп. 5 п. 1 ст. 14</t>
  </si>
  <si>
    <t>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</si>
  <si>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t>
  </si>
  <si>
    <t>Постановление главы администрации Будогощское городское поселение от 12.10.2010 № 43 "Об утверждении долгосрочной целевой программы "Повышение безопасности дорожного движения в муниципальном образовании Будогощское городское поселение Киришского муниципального района Ленинградской области на 2011-2012 годы"</t>
  </si>
  <si>
    <t>1.1.5</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</si>
  <si>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</si>
  <si>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</si>
  <si>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1.1.5.1</t>
  </si>
  <si>
    <t>1.1.6</t>
  </si>
  <si>
    <t>Обеспечение первичных мер пожарной безопасности в границах населенных пунктов поселения</t>
  </si>
  <si>
    <t>РП-А-1700</t>
  </si>
  <si>
    <t>1.1.6.1</t>
  </si>
  <si>
    <t>пп. 9 п. 1 ст. 14</t>
  </si>
  <si>
    <t>Закон от 21.12.1994 № 69-ФЗ "О пожарной безопасности"</t>
  </si>
  <si>
    <t>ст. 19</t>
  </si>
  <si>
    <t>Областной закон от 25.12.2006 № 169-оз О пожарной безопасности в Ленинградской области</t>
  </si>
  <si>
    <t>Постановление Правительства Ленинградской области от 23.07.2007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</si>
  <si>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23.07.2007 - не установлен</t>
  </si>
  <si>
    <t>1.1.7</t>
  </si>
  <si>
    <t>Создание условий для обеспечения жителей поселения услугами связи, общественного питания, торговли и бытового обслуживания.</t>
  </si>
  <si>
    <t>РП-А-1800</t>
  </si>
  <si>
    <t>1.1.7.1</t>
  </si>
  <si>
    <t>пп. 10 п. 1 ст. 14</t>
  </si>
  <si>
    <t>1.1.8</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</si>
  <si>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</si>
  <si>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</si>
  <si>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1.1.8.1</t>
  </si>
  <si>
    <t>0801</t>
  </si>
  <si>
    <t>пп. 11 п. 1 ст. 14</t>
  </si>
  <si>
    <t>Закон от 29.12.1994 № 78-ФЗ "О библиотечном деле"</t>
  </si>
  <si>
    <t>ст. 40</t>
  </si>
  <si>
    <t>29.12.1994 - не установлен</t>
  </si>
  <si>
    <t>15.05.2006 - не установлен</t>
  </si>
  <si>
    <t>1.1.9</t>
  </si>
  <si>
    <t>Создание условий для организации досуга и обеспечения жителей поселения услугами организаций культуры</t>
  </si>
  <si>
    <t>РП-А-2000</t>
  </si>
  <si>
    <t>1.1.9.1</t>
  </si>
  <si>
    <t>пп. 12 п. 1 ст. 14</t>
  </si>
  <si>
    <t>1.1.10</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</si>
  <si>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</si>
  <si>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</si>
  <si>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1.1.10.1</t>
  </si>
  <si>
    <t>пп. 14 п. 1 ст. 14</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</si>
  <si>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</si>
  <si>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1.1.11</t>
  </si>
  <si>
    <t>Организация сбора и вывоза бытовых отходов</t>
  </si>
  <si>
    <t>РП-А-2700</t>
  </si>
  <si>
    <t>1.1.11.1</t>
  </si>
  <si>
    <t>пп. 18 п. 1 ст. 14</t>
  </si>
  <si>
    <t>Закон от 10.01.2002 № 7-ФЗ "Об охране окружающей среды"</t>
  </si>
  <si>
    <t>1.1.12</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</si>
  <si>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</si>
  <si>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</si>
  <si>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1.1.12.1</t>
  </si>
  <si>
    <t>пп. 19 п. 1 ст. 14</t>
  </si>
  <si>
    <t>1.1.13</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</si>
  <si>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</si>
  <si>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</si>
  <si>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1.1.13.1</t>
  </si>
  <si>
    <t>0412</t>
  </si>
  <si>
    <t>пп. 20 п. 1 ст. 14</t>
  </si>
  <si>
    <t>Закон от 28.12.1994 № 191-ФЗ "О введении в действие Градостроительного кодекса Российской Федерации"</t>
  </si>
  <si>
    <t>Постановление Правительства Российской Федерации от 13.11.2006 № 680 "О составе схем территориального планирования Российской Федерации"</t>
  </si>
  <si>
    <t>13.11.2006 - не установлен</t>
  </si>
  <si>
    <t>1.1.14</t>
  </si>
  <si>
    <t>Организация освещения улиц и установки указателей с названиями улиц и номерами домов</t>
  </si>
  <si>
    <t>РП-А-3000</t>
  </si>
  <si>
    <t>1.1.14.1</t>
  </si>
  <si>
    <t>пп. 21 п. 1 ст. 14</t>
  </si>
  <si>
    <t>1.1.15</t>
  </si>
  <si>
    <t>Организация ритуальных услуг и содержание мест захоронения</t>
  </si>
  <si>
    <t>РП-А-3100</t>
  </si>
  <si>
    <t>1.1.15.1</t>
  </si>
  <si>
    <t>пп. 22 п. 1 ст. 14</t>
  </si>
  <si>
    <t>Закон от 12.01.1996 № 8-ФЗ "О погребении и похоронном деле"</t>
  </si>
  <si>
    <t>1.1.16</t>
  </si>
  <si>
    <t>Осуществление мероприятий по обеспечению безопасности людей на водных объектах, охране их жизни и здоровья</t>
  </si>
  <si>
    <t>РП-А-3500</t>
  </si>
  <si>
    <t>1.1.16.1</t>
  </si>
  <si>
    <t>пп. 26 п. 1 ст. 14</t>
  </si>
  <si>
    <t>1.1.17</t>
  </si>
  <si>
    <t>1.1.17.1</t>
  </si>
  <si>
    <t>1.2</t>
  </si>
  <si>
    <t>РП-Б</t>
  </si>
  <si>
    <t>1.2.1</t>
  </si>
  <si>
    <t>Формирование, утверждение, исполнение бюджета поселения и контроль за исполнением данного бюджета</t>
  </si>
  <si>
    <t>РП-Б-0800</t>
  </si>
  <si>
    <t>1.2.1.1</t>
  </si>
  <si>
    <t>ст. 15</t>
  </si>
  <si>
    <t>1.2.2</t>
  </si>
  <si>
    <t>Передача полномочий по созданию условий  для обеспечения жителей поселений услугами связи, общественного питания, торговли и бытового обслуживания</t>
  </si>
  <si>
    <t>1.2.2.1</t>
  </si>
  <si>
    <t>1.2.3</t>
  </si>
  <si>
    <t>Передача полномочий по землеустройству и землепользованию и архитектуре</t>
  </si>
  <si>
    <t>1.2.3.1</t>
  </si>
  <si>
    <t>1.2.4</t>
  </si>
  <si>
    <t>Передача полномочий  по участию в предупреждении и ликвидации последствий чрезвычайных ситуаций  в границах поселения</t>
  </si>
  <si>
    <t>РП-Б-3100</t>
  </si>
  <si>
    <t>1.2.4.1</t>
  </si>
  <si>
    <t>1.2.5</t>
  </si>
  <si>
    <t>Передача полномочий по содействию в развитии сельскохозяйственного производства, создание условий для развития малого предпринимательства.</t>
  </si>
  <si>
    <t>1.2.5.1</t>
  </si>
  <si>
    <t>1.3</t>
  </si>
  <si>
    <t>РП-В</t>
  </si>
  <si>
    <t>1.3.1</t>
  </si>
  <si>
    <t>РП-В-0100</t>
  </si>
  <si>
    <t>1.3.1.1</t>
  </si>
  <si>
    <t>0203</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</si>
  <si>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где отсутствуют военные комиссариаты"</t>
  </si>
  <si>
    <t>1.4</t>
  </si>
  <si>
    <t>РП-Г</t>
  </si>
  <si>
    <t>1.4.1</t>
  </si>
  <si>
    <t>Иные расходные обязательства, исполняемые за счет собственных доходов</t>
  </si>
  <si>
    <t>РП-Г-0800</t>
  </si>
  <si>
    <t>1.4.1.1</t>
  </si>
  <si>
    <t>ст. 14.1</t>
  </si>
  <si>
    <t>0104,1001</t>
  </si>
  <si>
    <t>Решение совета депутатов от 19.09.2008 №37/186 "Об утверждении порядка формирования фонда оплаты труда муниципальных служащих муниципального образования Будогощское городское поселение Киришского муниципального района "</t>
  </si>
  <si>
    <t>01.06.2008-не установлен</t>
  </si>
  <si>
    <t>Решение совета депутатов от 19.09.2008 №37/189 "Об утверждении порядка осуществления дополнительных выплат при оплате труда муниципальных служащих  муниципального образования Будогощское городское поселение Киришского муниципального района "</t>
  </si>
  <si>
    <t>Решение совета депутатов от 19.09.2008 №37/190 "Об утверждении порядка формирования фонда оплаты труда работников, замещающих должности, не являющиеся должностями муниципальной службы  муниципального образования Будогощское городское поселение Киришского муниципального района "</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</si>
  <si>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ультуры"</t>
  </si>
  <si>
    <t>Постановление Правительства Ленинградской области от 27 мая 2011 г. №155 "О долгосрочной целевой программе "Развитие информационного общества в Ленинградской области" на 2011-2013 годы"</t>
  </si>
  <si>
    <t>2011-2013</t>
  </si>
  <si>
    <t>0113,0503,0310</t>
  </si>
  <si>
    <t>1101</t>
  </si>
  <si>
    <t>Создание условий для массового отдыха жителей поселения и организация обустройства мест массового отдыха населения</t>
  </si>
  <si>
    <t>РП-А-2400</t>
  </si>
  <si>
    <t>Муниципальное образование Будогощское городское поселение Киришского муниципального района Ленинградской области</t>
  </si>
  <si>
    <t>Решение совета депутатов от  31.03.2006 г. № 7/41 "Об утверждении положения о бюджетном процессе в муниципальном образованиии Будогощское городское поселение Киришского муниципального района Ленинградской области"</t>
  </si>
  <si>
    <t>Исп. Смирнова Е. т. 8 81368 270 49</t>
  </si>
  <si>
    <t>Решение совета депутатов  от 29.12.2011 г. №16/57 "О бюджете муниципального образования Будогощское городское поселение Киришского муниципального района Ленинградской области на 2012 год"</t>
  </si>
  <si>
    <t>01.01.2012-31.12.2012</t>
  </si>
  <si>
    <t>Областной закон от 05.12.2011 № 98-оз "Об областном бюджете Ленинградской области на 2012 год и плановый период 2013 и 2014 годов"</t>
  </si>
  <si>
    <t>0106</t>
  </si>
  <si>
    <t>0104</t>
  </si>
  <si>
    <t>0309</t>
  </si>
  <si>
    <t>Соглашение МО Будогощское городское поселение от 24.10.2011    б/н Соглашение о передаче полномочий</t>
  </si>
  <si>
    <t>Соглашение МО Будогощское городское поселение от 20.12.2011 № 49 Соглашение о передаче полномочий</t>
  </si>
  <si>
    <t>Соглашение МО Будогощское городское поселение от  20.12.2011  № 48 Соглашение о передаче полномочий</t>
  </si>
  <si>
    <t>Соглашение МО Будогощское городское поселение от 20.12.12 № 47 Соглашение о передаче полномочий</t>
  </si>
  <si>
    <t>1.2.6</t>
  </si>
  <si>
    <t>1.2.6.1</t>
  </si>
  <si>
    <t>Осуществление внешнего муниципального финансового контроля</t>
  </si>
  <si>
    <t>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</si>
  <si>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РП-Б-5000</t>
  </si>
  <si>
    <t>ст. 3</t>
  </si>
  <si>
    <t>сбалансированность</t>
  </si>
  <si>
    <t>01.01.2012 - 31.12.2012</t>
  </si>
  <si>
    <t>Приказ Комитета по тарифам и ценовой политике Ленинградской области от 18 ноября 2011 г. №145-п "Об установлении по муниципальным образованиям Ленинградской области на 2012 год предельных максимальных индексов изменения размера платы граждан за коммунальные услуги"</t>
  </si>
  <si>
    <t>Постановление Правительства Ленинградской области от 26.04.2012 г. №129 "О внесении изменений в Постановление Правительства Ленинградской области  от 15.06.2011 г. №173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и по видам экономической деятельности" утверждении Порядка и условий предоставления и расходования субсидий бюджетам муниципальных образований на обеспечение выплат стимулирующего характера основному персоналу  муниицпальных музеев и библиотек Ленинградской области утверждения распределения субсидий на 2012 год</t>
  </si>
  <si>
    <t>01.04.2012-не установлен</t>
  </si>
  <si>
    <t>Решение совета депутатов от 04.09.2012 № 23/94 Порядок предоставления социальных выплат гражданам либо приобретение товаров, работ, услуг в пользу граждан для обеспечения их нужд</t>
  </si>
  <si>
    <t>07.09.2012 - не установлен</t>
  </si>
  <si>
    <t>0113,1003</t>
  </si>
  <si>
    <t>Постановление главы администрации от 01.06.2012 г. №27 "Об утверждении размера платы населения за коммунальные услуги с 01.07.2012 ."</t>
  </si>
  <si>
    <t>01.07.2012 -31.12.2012</t>
  </si>
  <si>
    <t>Постановление главы администрации от 17 августа 2012 года № 49 "Об утверждении Порядка предоставления субсидий на возмещение затрат по ремонту жилищного фонда за счет платы за наем жилых помещений муниципального жилищного фонда муниципального образования Будогощское городское поселение Киришского муниципального района Ленинградской области"</t>
  </si>
  <si>
    <t>31.03.2006-05.10.2012</t>
  </si>
  <si>
    <t>Решение совета депутатов от  02.10.2012 г. № 24/102 "Об утверждении положения о бюджетном процессе в муниципальном образованиии Будогощское городское поселение Киришского муниципального района Ленинградской области"</t>
  </si>
  <si>
    <t>05.10.2012- не установлен</t>
  </si>
  <si>
    <t>Соглашение МО Будогощское городское поселение от  20.12.11 г. № 46 Соглашение о передаче полномочий</t>
  </si>
  <si>
    <t>30.08.2012-31.12.2012</t>
  </si>
  <si>
    <t>1.2.7</t>
  </si>
  <si>
    <t>Организация ритаульных услуг и содержание мест захоронения</t>
  </si>
  <si>
    <t>РП-А-1600</t>
  </si>
  <si>
    <t>Участие в предупреждении и ликвидации последствий чрезвычайных ситуаций в границах поселения</t>
  </si>
  <si>
    <t>01.06.2007 - не установлен</t>
  </si>
  <si>
    <t>31.12.2004 - не установлен</t>
  </si>
  <si>
    <t>Приказ Комитета по тарифам и ценовой политике Ленинградской области от 18.11.2011 № 151-п "Об установлении тарифов на товары и услуги организаций коммунального комплекса, оказывающих услуги  и в сфере водоснабжения , водоотведения и очистки сточных вод потребителям Ленинградской области в 2012 году"</t>
  </si>
  <si>
    <t>Приказ Комитета по тарифам и ценовой политике Ленинградской области от 25.11.2011 № 158-п "Об установлении тарифов на тепловую энергию, отпускаемую энергоснабжающими организациями потребителям Ленинградской области в 2012 году"</t>
  </si>
  <si>
    <t>14.11.2007 - не установлен</t>
  </si>
  <si>
    <t>пп. 8 п. 1 ст. 14</t>
  </si>
  <si>
    <t>Закон от 21.12.1994 № 68-ФЗ "О защите населения и территории от чрезвычайных ситуаций природного и техногенного характера"</t>
  </si>
  <si>
    <t>п. 2 ст. 11</t>
  </si>
  <si>
    <t>26.12.1994 - не установлен</t>
  </si>
  <si>
    <t>Областной закон от 13.11.2003 №93-оз "О защите населения и территорий Ленинградской области от чрезвычайных ситуаций природного и техногенного характера"</t>
  </si>
  <si>
    <t>05.12.2003-не установлен</t>
  </si>
  <si>
    <t>Постановление Правительства Ленинградской области от 16.09.2011 г. №292  "Об утверждении долгосрочной целевой программы "Совершенствование добровольной пожарной охраны на территории Ленинградской области"</t>
  </si>
  <si>
    <t>29.12.2006 - не установлен</t>
  </si>
  <si>
    <t>ст 16.1</t>
  </si>
  <si>
    <t>Закон  от 04.12.2007 г. 329-ФЗ "О физической культуре и спорте в Российской Федерации"</t>
  </si>
  <si>
    <t>с.9</t>
  </si>
  <si>
    <t>08.12.2007-не установлен</t>
  </si>
  <si>
    <t>Закон Ленинградской области от 30.12.2009 г. №118-оз "О физической культуре и спорте в Ленинградской области"</t>
  </si>
  <si>
    <t>ст.7</t>
  </si>
  <si>
    <t>01.01.2010-не установлен</t>
  </si>
  <si>
    <t>ст. 7</t>
  </si>
  <si>
    <t>12.01.2002-не установлен</t>
  </si>
  <si>
    <t>30.12.1994 - не установлен</t>
  </si>
  <si>
    <t>ст. 26</t>
  </si>
  <si>
    <t>20.01.1996-не установлен</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</si>
  <si>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</si>
  <si>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ст. 4</t>
  </si>
  <si>
    <t>11.05.2006-не установлен</t>
  </si>
  <si>
    <t>30.06.2006 - не установлен</t>
  </si>
  <si>
    <t>ст12</t>
  </si>
  <si>
    <t>01.10.2011-не установлен</t>
  </si>
  <si>
    <t>0113</t>
  </si>
  <si>
    <t>0501</t>
  </si>
  <si>
    <t>Фдеральный закон от 29.12.2004 г. №188-ФЗ "Жилищный кодекс РФ"</t>
  </si>
  <si>
    <t>ст 2</t>
  </si>
  <si>
    <t>пп. 6 п. 1 ст. 14</t>
  </si>
  <si>
    <t>01.03.2005 г.-не установлен</t>
  </si>
  <si>
    <t>1.1.18</t>
  </si>
  <si>
    <t>1.1.18.1</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</si>
  <si>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</si>
  <si>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</si>
  <si>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 xml:space="preserve"> ст. 17</t>
  </si>
  <si>
    <t>Закон от 23.11.2009 № 261-ФЗ "Об энергосбережении т о повышении энергетической эффективности и о внесении изменений в отдельные законодательные акты Российской Федерации"</t>
  </si>
  <si>
    <t>ст.8</t>
  </si>
  <si>
    <t>27.11.2009-не установлен</t>
  </si>
  <si>
    <t>01.01.2013-31.12.2013</t>
  </si>
  <si>
    <t>Решение совета депутатов  от 25.12.2012 г. №28/120 "О бюджете муниципального образования Будогощское городское поселение Киришского муниципального района Ленинградской области на 2013 год"</t>
  </si>
  <si>
    <t>Плановый реестр расходных обязательст на 2014-2016 годы</t>
  </si>
  <si>
    <t>30.11.2012-не установлен</t>
  </si>
  <si>
    <t>РП-Б-2300</t>
  </si>
  <si>
    <t>РП-Б-1900</t>
  </si>
  <si>
    <t>РП-Б-2200</t>
  </si>
  <si>
    <t>РП-Б-2700</t>
  </si>
  <si>
    <t>0113,0502,0503</t>
  </si>
  <si>
    <t>0409,0503</t>
  </si>
  <si>
    <t>0111,0113</t>
  </si>
  <si>
    <t>Областной закон от 11.03.2008 № 14-оз "О правовом регулировании муниципальной службы в Ленинградской области</t>
  </si>
  <si>
    <t>19.04.2008 - не установлен</t>
  </si>
  <si>
    <t>Постановление Правительства Ленинградской области от 21.03.2012 № 82 Об установлении нормативов формирования расходов на содержание органов местного самоуправления муниципальных образований на 2012 год</t>
  </si>
  <si>
    <t>Постановление Правительства Ленинградской области от 27.03.2012 №84 "Об установлении нормативово формирования расходов на содержание органов местного самоуправления муниципальных образований Ленинградской области на 2013 год"</t>
  </si>
  <si>
    <t>Постановление Правительства Ленинградской области от 05.06.2009 г. №158 "Об утверждении Методики расчета нормативоов формирования расходов на оплату труда с начислениями депутатов, выборных должностных лиц местного самоуправления, осуществляющих свои полномочия на постоянной основе, муниципальных служащих и расходов на содержание органов местного самоуправления муниципальных образований Ленинградской обалсти"</t>
  </si>
  <si>
    <t>03.07.2009 -не устанволен</t>
  </si>
  <si>
    <t>Приказ Комитета по тарифам и ценовой политике Ленинградской области от 15 октября 2012 г. N 123-п Об установлении тарифов на тепловую энергию, отпускаемую энергоснабжающими организациями потребителям Ленинградской области в 2013 году</t>
  </si>
  <si>
    <t>в целом</t>
  </si>
  <si>
    <t>Приказ Комитета по тарифам и ценовой политике Ленинградской области от 17 декабря 2012 г. N 193-п Об утверждении индексов максимально возможного изменения установленных тарифов на товары и услуги организаций коммунального комплекса, оказывающих услуги конечным потребителям в сфере водоснабжения, водоотведения и очистки сточных вод с учетом надбавок к тарифам на товары и услуги организаций коммунального комплекса в среднем по муниципальным образованиям Ленинградской области, на 2013 год</t>
  </si>
  <si>
    <t>Приказ Комитета по тарифам и ценовой политике Ленинградской области от 26 ноября 2012 г. N 158-п Об установлении тарифов на товары (услуги) организаций коммунального комплекса, реализуемые (оказываемые) в сферах водоснабжения, водоотведения, очистки сточных вод потребителям Ленинградской области в 2013 году</t>
  </si>
  <si>
    <t xml:space="preserve">Распоряжение от 30.11.2012 г. №223-р О предоставлении социальной выплаты </t>
  </si>
  <si>
    <t>01.01.2011 - не установлен</t>
  </si>
  <si>
    <t>Постановление главы администрации от 17.08.2012 г. №50 "Об утверждении Порядка предоставления субсидии в целях компенсации выпадающих доходов юридическим лицам  (за исключением субсидий государственным (муниципальным) учреждениям, индивидальнм предпринимателям, физическим лицам-производителям товаров, работ, услуг, предоставляющим  населению жилищные услуги по тарифам, не обеспечивающим возмещение издержек"</t>
  </si>
  <si>
    <t>08.10.2012 г.- не установлен</t>
  </si>
  <si>
    <t>Постановоение Правительства Ленинградской области от 03.08.2012 г. № 420-р О распределении средств на поддержку муниипальных образований по развитию общественной инфраструктуры муниципального значения в Ленинградской области на 2012 год</t>
  </si>
  <si>
    <t>Постановление Правительства Ленинградской области  от 24.07.2012 г. №232 "Об утверждении Положения о порядке предоставления средств на поддержку иуниципальных образований Ленинградской области по развитию общественной инфраструктуры муниципального значения в Ленинградской области"</t>
  </si>
  <si>
    <t>18.09.2012-не установлен</t>
  </si>
  <si>
    <t>30.08.2012-не установлен</t>
  </si>
  <si>
    <t>Распоряжение от 27.08.2012 г. №1223-р Об утверждении плана мероприятий по развитию общественной инфраструктуры муниципального значения муниципального образования Киришский муниципальный район Ленинградской области</t>
  </si>
  <si>
    <t>27.08.2012-не установлен</t>
  </si>
  <si>
    <t>Распоряжение от 27.03.2012 г. №435-р Об утверждении плана мероприятий по развитию общественной инфраструктуры муниципального значения муниципального образования Киришский муниципальный район Ленинградской области</t>
  </si>
  <si>
    <t>27.03.2012-не установлен</t>
  </si>
  <si>
    <t>Постановление главы администрации от 17.05.2013 г. №769 Об утверждении план мероприятий по развитию общественной инфраструктуры муниципального значения муниципального образования Киришский муниципальный район Ленинградской области</t>
  </si>
  <si>
    <t>17.05.2013 -не установлен</t>
  </si>
  <si>
    <t xml:space="preserve">Постановление от 31.08.2010 №41 Об утверждении муниципальной целевой программы "Энергосбережение и повышение энергетической эффективности на территории Будогощского городского поселения Киришского муниципального района Ленинградской области на 2011-2014 годы" </t>
  </si>
  <si>
    <t>01.01.2011-не установлен</t>
  </si>
  <si>
    <t>Соглашение МО Будогощское городское поселение от 07.12.2012    б/н Соглашение о передаче полномочий</t>
  </si>
  <si>
    <t>Соглашение о передаче полномочий №542 от 22.11.2012 г.</t>
  </si>
  <si>
    <t>Соглашение о передаче полномочий №532 от 22.11.2012 г.(Будогощь г.п)</t>
  </si>
  <si>
    <t>Соглашение о передаче части полномочий  №16 от 01.01.2013 (Будогощь г.п.)</t>
  </si>
  <si>
    <t>Соглашение о передаче части полномочий №537 от 22.11.2012 г.</t>
  </si>
  <si>
    <t>Областной закон от 25.12.2012 № 101-оз "Об областном бюджете Ленинградской области на 2013 год и плановый период 2014 и 2015 годов"</t>
  </si>
  <si>
    <t>01.01.2013 - 31.12.2013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</si>
</sst>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
    <numFmt numFmtId="165" formatCode="0.0"/>
  </numFmts>
  <fonts count="11" x14ac:knownFonts="1">
    <font>
      <sz val="10"/>
      <name val="Arial Cyr"/>
      <charset val="204"/>
    </font>
    <font>
      <sz val="10"/>
      <name val="Arial Cyr"/>
      <charset val="204"/>
    </font>
    <font>
      <sz val="10"/>
      <name val="Arial"/>
      <family val="2"/>
      <charset val="204"/>
    </font>
    <font>
      <sz val="8.5"/>
      <color indexed="8"/>
      <name val="MS Sans Serif"/>
      <family val="2"/>
      <charset val="204"/>
    </font>
    <font>
      <sz val="8.5"/>
      <name val="MS Sans Serif"/>
      <family val="2"/>
      <charset val="204"/>
    </font>
    <font>
      <b/>
      <sz val="8.5"/>
      <color indexed="8"/>
      <name val="MS Sans Serif"/>
      <family val="2"/>
      <charset val="204"/>
    </font>
    <font>
      <b/>
      <sz val="8.5"/>
      <name val="MS Sans Serif"/>
      <family val="2"/>
      <charset val="204"/>
    </font>
    <font>
      <b/>
      <sz val="12"/>
      <color indexed="8"/>
      <name val="Times New Roman"/>
      <family val="1"/>
      <charset val="204"/>
    </font>
    <font>
      <b/>
      <sz val="8"/>
      <name val="Arial Narrow"/>
      <family val="2"/>
    </font>
    <font>
      <sz val="8.5"/>
      <color theme="1"/>
      <name val="MS Sans Serif"/>
      <family val="2"/>
      <charset val="204"/>
    </font>
    <font>
      <sz val="8.5"/>
      <color rgb="FFFF0000"/>
      <name val="MS Sans Serif"/>
      <family val="2"/>
      <charset val="204"/>
    </font>
  </fonts>
  <fills count="2">
    <fill>
      <patternFill patternType="none"/>
    </fill>
    <fill>
      <patternFill patternType="gray125"/>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s>
  <cellStyleXfs count="3">
    <xf numFmtId="0" fontId="0" fillId="0" borderId="0"/>
    <xf numFmtId="0" fontId="2" fillId="0" borderId="0"/>
    <xf numFmtId="43" fontId="1" fillId="0" borderId="0" applyFont="0" applyFill="0" applyBorder="0" applyAlignment="0" applyProtection="0"/>
  </cellStyleXfs>
  <cellXfs count="126">
    <xf numFmtId="0" fontId="0" fillId="0" borderId="0" xfId="0"/>
    <xf numFmtId="49" fontId="5" fillId="0" borderId="2" xfId="0" applyNumberFormat="1" applyFont="1" applyFill="1" applyBorder="1" applyAlignment="1" applyProtection="1">
      <alignment horizontal="center" vertical="center" wrapText="1"/>
    </xf>
    <xf numFmtId="49" fontId="6" fillId="0" borderId="2" xfId="1" applyNumberFormat="1" applyFont="1" applyBorder="1" applyAlignment="1">
      <alignment horizontal="left" vertical="center" wrapText="1"/>
    </xf>
    <xf numFmtId="49" fontId="6" fillId="0" borderId="2" xfId="1" applyNumberFormat="1" applyFont="1" applyBorder="1" applyAlignment="1">
      <alignment horizontal="center" vertical="center" wrapText="1"/>
    </xf>
    <xf numFmtId="49" fontId="5" fillId="0" borderId="2" xfId="0" applyNumberFormat="1" applyFont="1" applyFill="1" applyBorder="1" applyAlignment="1" applyProtection="1">
      <alignment horizontal="left" vertical="center" wrapText="1" shrinkToFit="1"/>
      <protection locked="0"/>
    </xf>
    <xf numFmtId="0" fontId="5" fillId="0" borderId="2" xfId="0" applyNumberFormat="1" applyFont="1" applyFill="1" applyBorder="1" applyAlignment="1" applyProtection="1">
      <alignment horizontal="center" vertical="center" wrapText="1"/>
    </xf>
    <xf numFmtId="49" fontId="6" fillId="0" borderId="3" xfId="1" applyNumberFormat="1" applyFont="1" applyBorder="1" applyAlignment="1">
      <alignment horizontal="left" vertical="center" wrapText="1"/>
    </xf>
    <xf numFmtId="49" fontId="5" fillId="0" borderId="3" xfId="0" applyNumberFormat="1" applyFont="1" applyFill="1" applyBorder="1" applyAlignment="1" applyProtection="1">
      <alignment horizontal="left" vertical="center" wrapText="1" shrinkToFit="1"/>
      <protection locked="0"/>
    </xf>
    <xf numFmtId="49" fontId="5" fillId="0" borderId="2" xfId="0" applyNumberFormat="1" applyFont="1" applyFill="1" applyBorder="1" applyAlignment="1" applyProtection="1">
      <alignment horizontal="left" vertical="center" wrapText="1"/>
      <protection locked="0"/>
    </xf>
    <xf numFmtId="49" fontId="3" fillId="0" borderId="2" xfId="0" applyNumberFormat="1" applyFont="1" applyFill="1" applyBorder="1" applyAlignment="1" applyProtection="1">
      <alignment horizontal="left" vertical="center" wrapText="1"/>
      <protection locked="0"/>
    </xf>
    <xf numFmtId="49" fontId="4" fillId="0" borderId="0" xfId="0" applyNumberFormat="1" applyFont="1" applyBorder="1" applyAlignment="1">
      <alignment horizontal="left" wrapText="1"/>
    </xf>
    <xf numFmtId="0" fontId="0" fillId="0" borderId="0" xfId="0" applyBorder="1" applyAlignment="1">
      <alignment horizontal="left" wrapText="1"/>
    </xf>
    <xf numFmtId="164" fontId="3" fillId="0" borderId="2" xfId="0" applyNumberFormat="1" applyFont="1" applyFill="1" applyBorder="1" applyAlignment="1" applyProtection="1">
      <alignment horizontal="left" vertical="center" wrapText="1"/>
      <protection locked="0"/>
    </xf>
    <xf numFmtId="164" fontId="6" fillId="0" borderId="2" xfId="1" applyNumberFormat="1" applyFont="1" applyBorder="1" applyAlignment="1">
      <alignment horizontal="left" vertical="center" wrapText="1"/>
    </xf>
    <xf numFmtId="0" fontId="0" fillId="0" borderId="2" xfId="0" applyBorder="1"/>
    <xf numFmtId="49" fontId="3" fillId="0" borderId="7" xfId="0" applyNumberFormat="1" applyFont="1" applyFill="1" applyBorder="1" applyAlignment="1" applyProtection="1">
      <alignment horizontal="left" vertical="center" wrapText="1" shrinkToFit="1"/>
      <protection locked="0"/>
    </xf>
    <xf numFmtId="11" fontId="3" fillId="0" borderId="2" xfId="0" applyNumberFormat="1" applyFont="1" applyFill="1" applyBorder="1" applyAlignment="1" applyProtection="1">
      <alignment horizontal="left" vertical="center" wrapText="1"/>
      <protection locked="0"/>
    </xf>
    <xf numFmtId="49" fontId="3" fillId="0" borderId="2" xfId="0" applyNumberFormat="1" applyFont="1" applyFill="1" applyBorder="1" applyAlignment="1" applyProtection="1">
      <alignment horizontal="center" vertical="center" wrapText="1"/>
      <protection locked="0"/>
    </xf>
    <xf numFmtId="4" fontId="0" fillId="0" borderId="0" xfId="0" applyNumberFormat="1"/>
    <xf numFmtId="49" fontId="3" fillId="0" borderId="7" xfId="0" applyNumberFormat="1" applyFont="1" applyFill="1" applyBorder="1" applyAlignment="1" applyProtection="1">
      <alignment horizontal="left" vertical="center" wrapText="1" shrinkToFit="1"/>
      <protection locked="0"/>
    </xf>
    <xf numFmtId="49" fontId="3" fillId="0" borderId="7"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left" vertical="center" wrapText="1"/>
    </xf>
    <xf numFmtId="49" fontId="3" fillId="0" borderId="7" xfId="0" applyNumberFormat="1" applyFont="1" applyFill="1" applyBorder="1" applyAlignment="1" applyProtection="1">
      <alignment horizontal="center" vertical="center" wrapText="1"/>
      <protection locked="0"/>
    </xf>
    <xf numFmtId="165" fontId="5" fillId="0" borderId="2" xfId="0" applyNumberFormat="1" applyFont="1" applyFill="1" applyBorder="1" applyAlignment="1" applyProtection="1">
      <alignment horizontal="right" vertical="center"/>
      <protection locked="0"/>
    </xf>
    <xf numFmtId="165" fontId="5" fillId="0" borderId="3" xfId="0" applyNumberFormat="1" applyFont="1" applyFill="1" applyBorder="1" applyAlignment="1" applyProtection="1">
      <alignment horizontal="right" vertical="center"/>
      <protection locked="0"/>
    </xf>
    <xf numFmtId="4" fontId="8" fillId="0" borderId="0" xfId="0" applyNumberFormat="1" applyFont="1" applyBorder="1" applyAlignment="1">
      <alignment horizontal="right"/>
    </xf>
    <xf numFmtId="0" fontId="0" fillId="0" borderId="0" xfId="0" applyBorder="1"/>
    <xf numFmtId="49" fontId="3" fillId="0" borderId="7" xfId="0" applyNumberFormat="1" applyFont="1" applyFill="1" applyBorder="1" applyAlignment="1" applyProtection="1">
      <alignment horizontal="left" vertical="center" wrapText="1" shrinkToFit="1"/>
      <protection locked="0"/>
    </xf>
    <xf numFmtId="165" fontId="0" fillId="0" borderId="0" xfId="0" applyNumberFormat="1"/>
    <xf numFmtId="49" fontId="5"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left" vertical="center" wrapText="1" shrinkToFit="1"/>
      <protection locked="0"/>
    </xf>
    <xf numFmtId="49" fontId="5" fillId="0" borderId="2" xfId="0" applyNumberFormat="1" applyFont="1" applyFill="1" applyBorder="1" applyAlignment="1" applyProtection="1">
      <alignment horizontal="left" vertical="center" wrapText="1"/>
    </xf>
    <xf numFmtId="49" fontId="3" fillId="0" borderId="2" xfId="0" applyNumberFormat="1" applyFont="1" applyFill="1" applyBorder="1" applyAlignment="1" applyProtection="1">
      <alignment horizontal="left" vertical="center" wrapText="1" shrinkToFit="1"/>
      <protection locked="0"/>
    </xf>
    <xf numFmtId="0" fontId="7"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wrapText="1" shrinkToFit="1"/>
      <protection locked="0"/>
    </xf>
    <xf numFmtId="49" fontId="3" fillId="0" borderId="7" xfId="0" applyNumberFormat="1" applyFont="1" applyFill="1" applyBorder="1" applyAlignment="1" applyProtection="1">
      <alignment horizontal="left" vertical="center" wrapText="1" shrinkToFit="1"/>
      <protection locked="0"/>
    </xf>
    <xf numFmtId="49" fontId="3" fillId="0" borderId="7" xfId="0" applyNumberFormat="1" applyFont="1" applyFill="1" applyBorder="1" applyAlignment="1" applyProtection="1">
      <alignment horizontal="left" vertical="center" wrapText="1" shrinkToFit="1"/>
      <protection locked="0"/>
    </xf>
    <xf numFmtId="0" fontId="4" fillId="0" borderId="2" xfId="0" applyFont="1" applyBorder="1"/>
    <xf numFmtId="0" fontId="4" fillId="0" borderId="2" xfId="0" applyFont="1" applyBorder="1" applyAlignment="1">
      <alignment wrapText="1"/>
    </xf>
    <xf numFmtId="0" fontId="4" fillId="0" borderId="2" xfId="0" applyFont="1" applyBorder="1"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xf>
    <xf numFmtId="49" fontId="3" fillId="0" borderId="8" xfId="0" applyNumberFormat="1" applyFont="1" applyFill="1" applyBorder="1" applyAlignment="1" applyProtection="1">
      <alignment horizontal="left" vertical="center" wrapText="1"/>
      <protection locked="0"/>
    </xf>
    <xf numFmtId="49" fontId="9" fillId="0" borderId="2" xfId="0" applyNumberFormat="1" applyFont="1" applyFill="1" applyBorder="1" applyAlignment="1" applyProtection="1">
      <alignment horizontal="left" vertical="center" wrapText="1"/>
      <protection locked="0"/>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shrinkToFit="1"/>
      <protection locked="0"/>
    </xf>
    <xf numFmtId="49" fontId="3" fillId="0" borderId="7" xfId="0" applyNumberFormat="1" applyFont="1" applyFill="1" applyBorder="1" applyAlignment="1" applyProtection="1">
      <alignment horizontal="left" vertical="center" wrapText="1" shrinkToFit="1"/>
      <protection locked="0"/>
    </xf>
    <xf numFmtId="49" fontId="3" fillId="0" borderId="2" xfId="0" applyNumberFormat="1" applyFont="1" applyFill="1" applyBorder="1" applyAlignment="1" applyProtection="1">
      <alignment horizontal="center" vertical="center" wrapText="1"/>
      <protection locked="0"/>
    </xf>
    <xf numFmtId="165" fontId="5" fillId="0" borderId="2" xfId="0" applyNumberFormat="1" applyFont="1" applyFill="1" applyBorder="1" applyAlignment="1" applyProtection="1">
      <alignment horizontal="center" vertical="center"/>
      <protection locked="0"/>
    </xf>
    <xf numFmtId="164" fontId="5" fillId="0" borderId="6" xfId="0" applyNumberFormat="1" applyFont="1" applyFill="1" applyBorder="1" applyAlignment="1" applyProtection="1">
      <alignment horizontal="left" vertical="center" wrapText="1"/>
    </xf>
    <xf numFmtId="165" fontId="5" fillId="0" borderId="6" xfId="0" applyNumberFormat="1" applyFont="1" applyFill="1" applyBorder="1" applyAlignment="1" applyProtection="1">
      <alignment horizontal="right" vertical="center"/>
      <protection locked="0"/>
    </xf>
    <xf numFmtId="49" fontId="3" fillId="0" borderId="7"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left" vertical="center" wrapText="1"/>
    </xf>
    <xf numFmtId="0" fontId="0" fillId="0" borderId="8" xfId="0" applyBorder="1" applyAlignment="1">
      <alignment horizontal="left" vertical="center" wrapText="1"/>
    </xf>
    <xf numFmtId="49" fontId="3" fillId="0" borderId="7"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left" vertical="center" wrapText="1" shrinkToFit="1"/>
      <protection locked="0"/>
    </xf>
    <xf numFmtId="49" fontId="3" fillId="0" borderId="8" xfId="0" applyNumberFormat="1" applyFont="1" applyFill="1" applyBorder="1" applyAlignment="1" applyProtection="1">
      <alignment horizontal="left" vertical="center" wrapText="1" shrinkToFit="1"/>
      <protection locked="0"/>
    </xf>
    <xf numFmtId="49" fontId="3" fillId="0" borderId="8" xfId="0" applyNumberFormat="1" applyFont="1" applyFill="1" applyBorder="1" applyAlignment="1" applyProtection="1">
      <alignment horizontal="center" vertical="center" wrapText="1"/>
      <protection locked="0"/>
    </xf>
    <xf numFmtId="49" fontId="5" fillId="0" borderId="8" xfId="0" applyNumberFormat="1" applyFont="1" applyFill="1" applyBorder="1" applyAlignment="1" applyProtection="1">
      <alignment horizontal="center" vertical="center" wrapText="1"/>
    </xf>
    <xf numFmtId="0" fontId="6" fillId="0" borderId="2" xfId="0" applyFont="1" applyBorder="1" applyAlignment="1">
      <alignment horizontal="left" vertical="center" wrapText="1"/>
    </xf>
    <xf numFmtId="165" fontId="5" fillId="0" borderId="8" xfId="0" applyNumberFormat="1" applyFont="1" applyFill="1" applyBorder="1" applyAlignment="1" applyProtection="1">
      <alignment horizontal="right" vertical="center"/>
      <protection locked="0"/>
    </xf>
    <xf numFmtId="49" fontId="3" fillId="0" borderId="7" xfId="0" applyNumberFormat="1" applyFont="1" applyFill="1" applyBorder="1" applyAlignment="1" applyProtection="1">
      <alignment horizontal="left" vertical="center" wrapText="1" shrinkToFit="1"/>
      <protection locked="0"/>
    </xf>
    <xf numFmtId="0" fontId="0" fillId="0" borderId="8" xfId="0" applyBorder="1" applyAlignment="1">
      <alignment horizontal="righ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left" vertical="center" wrapText="1"/>
    </xf>
    <xf numFmtId="49" fontId="3" fillId="0" borderId="7" xfId="0" applyNumberFormat="1" applyFont="1" applyFill="1" applyBorder="1" applyAlignment="1" applyProtection="1">
      <alignment horizontal="left" vertical="center" wrapText="1"/>
    </xf>
    <xf numFmtId="49" fontId="3" fillId="0" borderId="7"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left" vertical="center" wrapText="1" shrinkToFit="1"/>
      <protection locked="0"/>
    </xf>
    <xf numFmtId="49" fontId="3" fillId="0"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protection locked="0"/>
    </xf>
    <xf numFmtId="49" fontId="10" fillId="0" borderId="7" xfId="0" applyNumberFormat="1" applyFont="1" applyFill="1" applyBorder="1" applyAlignment="1" applyProtection="1">
      <alignment horizontal="center" vertical="center" wrapText="1"/>
    </xf>
    <xf numFmtId="12" fontId="3" fillId="0" borderId="2" xfId="0" applyNumberFormat="1" applyFont="1" applyFill="1" applyBorder="1" applyAlignment="1" applyProtection="1">
      <alignment horizontal="left" vertical="center" wrapText="1"/>
      <protection locked="0"/>
    </xf>
    <xf numFmtId="165" fontId="3" fillId="0" borderId="2" xfId="0" applyNumberFormat="1" applyFont="1" applyFill="1" applyBorder="1" applyAlignment="1" applyProtection="1">
      <alignment horizontal="right" vertical="center"/>
      <protection locked="0"/>
    </xf>
    <xf numFmtId="165" fontId="3" fillId="0" borderId="6" xfId="0" applyNumberFormat="1" applyFont="1" applyFill="1" applyBorder="1" applyAlignment="1" applyProtection="1">
      <alignment horizontal="right" vertical="center"/>
      <protection locked="0"/>
    </xf>
    <xf numFmtId="0" fontId="0" fillId="0" borderId="7" xfId="0" applyBorder="1" applyAlignment="1">
      <alignment horizontal="right" vertical="center"/>
    </xf>
    <xf numFmtId="0" fontId="0" fillId="0" borderId="8" xfId="0" applyBorder="1" applyAlignment="1">
      <alignment horizontal="right" vertical="center"/>
    </xf>
    <xf numFmtId="165" fontId="3" fillId="0" borderId="7" xfId="0" applyNumberFormat="1" applyFont="1" applyFill="1" applyBorder="1" applyAlignment="1" applyProtection="1">
      <alignment horizontal="right" vertical="center"/>
      <protection locked="0"/>
    </xf>
    <xf numFmtId="49" fontId="3"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wrapText="1"/>
    </xf>
    <xf numFmtId="49" fontId="3" fillId="0" borderId="2" xfId="0" applyNumberFormat="1" applyFont="1" applyFill="1" applyBorder="1" applyAlignment="1" applyProtection="1">
      <alignment horizontal="left" vertical="center" wrapText="1"/>
    </xf>
    <xf numFmtId="0" fontId="0" fillId="0" borderId="2" xfId="0" applyBorder="1" applyAlignment="1">
      <alignment horizontal="left" vertical="center" wrapText="1"/>
    </xf>
    <xf numFmtId="49" fontId="3" fillId="0" borderId="2" xfId="0" applyNumberFormat="1" applyFont="1" applyFill="1" applyBorder="1" applyAlignment="1" applyProtection="1">
      <alignment horizontal="center" vertical="center" wrapText="1"/>
      <protection locked="0"/>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lignment horizontal="center" vertical="center" wrapText="1"/>
    </xf>
    <xf numFmtId="49" fontId="3" fillId="0" borderId="6" xfId="0" applyNumberFormat="1" applyFont="1" applyFill="1" applyBorder="1" applyAlignment="1" applyProtection="1">
      <alignment horizontal="left" vertical="center" wrapText="1"/>
    </xf>
    <xf numFmtId="49" fontId="3" fillId="0" borderId="7" xfId="0" applyNumberFormat="1" applyFont="1" applyFill="1" applyBorder="1" applyAlignment="1" applyProtection="1">
      <alignment horizontal="left" vertical="center" wrapText="1"/>
    </xf>
    <xf numFmtId="0" fontId="0" fillId="0" borderId="7" xfId="0" applyBorder="1" applyAlignment="1">
      <alignment horizontal="left" vertical="center" wrapText="1"/>
    </xf>
    <xf numFmtId="49" fontId="3" fillId="0" borderId="6"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center" vertical="center" wrapText="1"/>
      <protection locked="0"/>
    </xf>
    <xf numFmtId="49" fontId="3" fillId="0" borderId="6" xfId="0" applyNumberFormat="1" applyFont="1" applyFill="1" applyBorder="1" applyAlignment="1" applyProtection="1">
      <alignment horizontal="left" vertical="center" wrapText="1" shrinkToFit="1"/>
      <protection locked="0"/>
    </xf>
    <xf numFmtId="0" fontId="0" fillId="0" borderId="7" xfId="0" applyBorder="1" applyAlignment="1">
      <alignment horizontal="left" vertical="center" wrapText="1" shrinkToFit="1"/>
    </xf>
    <xf numFmtId="164" fontId="3" fillId="0" borderId="6" xfId="0" applyNumberFormat="1" applyFont="1" applyFill="1" applyBorder="1" applyAlignment="1" applyProtection="1">
      <alignment horizontal="left" vertical="center" wrapText="1"/>
    </xf>
    <xf numFmtId="164" fontId="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center" vertical="center" wrapText="1"/>
    </xf>
    <xf numFmtId="49" fontId="10" fillId="0" borderId="7"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left" vertical="center" wrapText="1" shrinkToFit="1"/>
      <protection locked="0"/>
    </xf>
    <xf numFmtId="0" fontId="0" fillId="0" borderId="12" xfId="0" applyBorder="1" applyAlignment="1">
      <alignment horizontal="right" vertical="center"/>
    </xf>
    <xf numFmtId="0" fontId="0" fillId="0" borderId="8" xfId="0" applyBorder="1" applyAlignment="1">
      <alignment horizontal="left" vertical="center" wrapText="1"/>
    </xf>
    <xf numFmtId="0" fontId="0" fillId="0" borderId="8" xfId="0" applyBorder="1" applyAlignment="1">
      <alignment horizontal="center" vertical="center" wrapText="1"/>
    </xf>
    <xf numFmtId="0" fontId="0" fillId="0" borderId="0" xfId="0" applyNumberFormat="1" applyAlignment="1">
      <alignment wrapText="1"/>
    </xf>
    <xf numFmtId="11" fontId="0" fillId="0" borderId="0" xfId="0" applyNumberFormat="1" applyAlignment="1">
      <alignment wrapText="1"/>
    </xf>
    <xf numFmtId="0" fontId="7"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center" vertical="center" wrapText="1"/>
    </xf>
    <xf numFmtId="43" fontId="5" fillId="0" borderId="4" xfId="2" applyFont="1" applyFill="1" applyBorder="1" applyAlignment="1" applyProtection="1">
      <alignment horizontal="center" vertical="center" wrapText="1"/>
    </xf>
    <xf numFmtId="43" fontId="5" fillId="0" borderId="1" xfId="2" applyFont="1" applyFill="1" applyBorder="1" applyAlignment="1" applyProtection="1">
      <alignment horizontal="center" vertical="center" wrapText="1"/>
    </xf>
    <xf numFmtId="43" fontId="5" fillId="0" borderId="5" xfId="2"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49" fontId="6" fillId="0" borderId="9" xfId="1" applyNumberFormat="1" applyFont="1" applyBorder="1" applyAlignment="1">
      <alignment horizontal="left" vertical="center" wrapText="1"/>
    </xf>
    <xf numFmtId="49" fontId="6" fillId="0" borderId="10" xfId="1" applyNumberFormat="1" applyFont="1" applyBorder="1" applyAlignment="1">
      <alignment horizontal="left" vertical="center" wrapText="1"/>
    </xf>
    <xf numFmtId="49" fontId="6" fillId="0" borderId="11" xfId="1" applyNumberFormat="1" applyFont="1" applyBorder="1" applyAlignment="1">
      <alignment horizontal="left" vertical="center" wrapText="1"/>
    </xf>
    <xf numFmtId="0" fontId="0" fillId="0" borderId="7" xfId="0" applyFont="1" applyBorder="1" applyAlignment="1">
      <alignment horizontal="right" vertical="center"/>
    </xf>
    <xf numFmtId="0" fontId="0" fillId="0" borderId="8" xfId="0" applyBorder="1" applyAlignment="1">
      <alignment horizontal="left" vertical="center" wrapText="1" shrinkToFit="1"/>
    </xf>
    <xf numFmtId="49" fontId="10" fillId="0" borderId="8" xfId="0" applyNumberFormat="1" applyFont="1" applyFill="1" applyBorder="1" applyAlignment="1" applyProtection="1">
      <alignment horizontal="center" vertical="center" wrapText="1"/>
    </xf>
    <xf numFmtId="0" fontId="4" fillId="0" borderId="6" xfId="0" applyFont="1" applyBorder="1" applyAlignment="1">
      <alignment horizontal="left" vertical="center" wrapText="1"/>
    </xf>
  </cellXfs>
  <cellStyles count="3">
    <cellStyle name="Normal_TMP_2" xfId="1"/>
    <cellStyle name="Обычный" xfId="0" builtinId="0"/>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1"/>
  <sheetViews>
    <sheetView showGridLines="0" tabSelected="1" topLeftCell="C1" workbookViewId="0">
      <selection sqref="A1:T161"/>
    </sheetView>
  </sheetViews>
  <sheetFormatPr defaultRowHeight="12.75" x14ac:dyDescent="0.2"/>
  <cols>
    <col min="1" max="1" width="7.7109375" customWidth="1"/>
    <col min="2" max="2" width="28" customWidth="1"/>
    <col min="3" max="3" width="9.5703125" customWidth="1"/>
    <col min="4" max="4" width="9.85546875" customWidth="1"/>
    <col min="5" max="5" width="21.42578125" customWidth="1"/>
    <col min="6" max="6" width="11.140625" customWidth="1"/>
    <col min="7" max="7" width="17.7109375" customWidth="1"/>
    <col min="8" max="8" width="22.140625" customWidth="1"/>
    <col min="9" max="9" width="11" customWidth="1"/>
    <col min="10" max="10" width="9.7109375" customWidth="1"/>
    <col min="11" max="11" width="16.7109375" customWidth="1"/>
    <col min="12" max="12" width="9.140625" customWidth="1"/>
    <col min="13" max="13" width="14.140625" customWidth="1"/>
    <col min="14" max="14" width="16.28515625" customWidth="1"/>
    <col min="15" max="15" width="16" customWidth="1"/>
    <col min="16" max="16" width="15.140625" customWidth="1"/>
    <col min="17" max="17" width="13" customWidth="1"/>
    <col min="18" max="18" width="13.85546875" customWidth="1"/>
    <col min="19" max="19" width="16.140625" customWidth="1"/>
    <col min="20" max="20" width="14.140625" customWidth="1"/>
    <col min="21" max="21" width="9.85546875" customWidth="1"/>
    <col min="22" max="40" width="7.5703125" customWidth="1"/>
    <col min="41" max="43" width="9.85546875" customWidth="1"/>
  </cols>
  <sheetData>
    <row r="1" spans="1:20" x14ac:dyDescent="0.2">
      <c r="A1" s="10"/>
      <c r="B1" s="11"/>
      <c r="C1" s="11"/>
      <c r="D1" s="11"/>
      <c r="E1" s="11"/>
      <c r="F1" s="11"/>
      <c r="G1" s="11"/>
      <c r="H1" s="11"/>
      <c r="I1" s="11"/>
      <c r="J1" s="11"/>
      <c r="K1" s="11"/>
      <c r="L1" s="11"/>
    </row>
    <row r="2" spans="1:20" x14ac:dyDescent="0.2">
      <c r="A2" s="10"/>
      <c r="B2" s="11"/>
      <c r="C2" s="11"/>
      <c r="D2" s="11"/>
      <c r="E2" s="11"/>
      <c r="F2" s="11"/>
      <c r="G2" s="11"/>
      <c r="H2" s="11"/>
      <c r="I2" s="11"/>
      <c r="J2" s="11"/>
      <c r="K2" s="11"/>
      <c r="L2" s="11"/>
    </row>
    <row r="3" spans="1:20" ht="15.75" x14ac:dyDescent="0.2">
      <c r="A3" s="109" t="s">
        <v>186</v>
      </c>
      <c r="B3" s="109"/>
      <c r="C3" s="109"/>
      <c r="D3" s="109"/>
      <c r="E3" s="109"/>
      <c r="F3" s="109"/>
      <c r="G3" s="109"/>
      <c r="H3" s="109"/>
      <c r="I3" s="109"/>
      <c r="J3" s="109"/>
      <c r="K3" s="109"/>
      <c r="L3" s="109"/>
      <c r="M3" s="109"/>
      <c r="N3" s="109"/>
      <c r="O3" s="109"/>
      <c r="P3" s="109"/>
      <c r="Q3" s="109"/>
      <c r="R3" s="109"/>
      <c r="S3" s="109"/>
      <c r="T3" s="109"/>
    </row>
    <row r="4" spans="1:20" ht="15.75" x14ac:dyDescent="0.2">
      <c r="A4" s="33"/>
      <c r="B4" s="33"/>
      <c r="C4" s="33"/>
      <c r="D4" s="33"/>
      <c r="E4" s="33"/>
      <c r="F4" s="33"/>
      <c r="G4" s="33"/>
      <c r="H4" s="33"/>
      <c r="I4" s="33"/>
      <c r="J4" s="33"/>
      <c r="K4" s="33"/>
      <c r="L4" s="33"/>
      <c r="M4" s="33"/>
      <c r="N4" s="33"/>
      <c r="O4" s="33"/>
      <c r="P4" s="33"/>
      <c r="Q4" s="33"/>
      <c r="R4" s="33"/>
      <c r="S4" s="33"/>
      <c r="T4" s="33"/>
    </row>
    <row r="5" spans="1:20" ht="15.75" x14ac:dyDescent="0.2">
      <c r="A5" s="110" t="s">
        <v>272</v>
      </c>
      <c r="B5" s="110"/>
      <c r="C5" s="110"/>
      <c r="D5" s="110"/>
      <c r="E5" s="110"/>
      <c r="F5" s="110"/>
      <c r="G5" s="110"/>
      <c r="H5" s="110"/>
      <c r="I5" s="110"/>
      <c r="J5" s="110"/>
      <c r="K5" s="110"/>
      <c r="L5" s="110"/>
      <c r="M5" s="110"/>
      <c r="N5" s="110"/>
      <c r="O5" s="110"/>
      <c r="P5" s="110"/>
      <c r="Q5" s="110"/>
      <c r="R5" s="110"/>
      <c r="S5" s="110"/>
      <c r="T5" s="110"/>
    </row>
    <row r="6" spans="1:20" x14ac:dyDescent="0.2">
      <c r="A6" s="111" t="s">
        <v>20</v>
      </c>
      <c r="B6" s="111"/>
      <c r="C6" s="111"/>
      <c r="D6" s="111"/>
      <c r="E6" s="111"/>
      <c r="F6" s="111"/>
      <c r="G6" s="111"/>
      <c r="H6" s="111"/>
      <c r="I6" s="111"/>
      <c r="J6" s="111"/>
      <c r="K6" s="111"/>
      <c r="L6" s="111"/>
      <c r="M6" s="111"/>
      <c r="N6" s="111"/>
      <c r="O6" s="111"/>
      <c r="P6" s="111"/>
      <c r="Q6" s="111"/>
      <c r="R6" s="111"/>
      <c r="S6" s="111"/>
      <c r="T6" s="111"/>
    </row>
    <row r="7" spans="1:20" x14ac:dyDescent="0.2">
      <c r="A7" s="112" t="s">
        <v>0</v>
      </c>
      <c r="B7" s="112"/>
      <c r="C7" s="112"/>
      <c r="D7" s="112" t="s">
        <v>1</v>
      </c>
      <c r="E7" s="113" t="s">
        <v>2</v>
      </c>
      <c r="F7" s="114"/>
      <c r="G7" s="114"/>
      <c r="H7" s="114"/>
      <c r="I7" s="114"/>
      <c r="J7" s="114"/>
      <c r="K7" s="114"/>
      <c r="L7" s="114"/>
      <c r="M7" s="115"/>
      <c r="N7" s="116" t="s">
        <v>3</v>
      </c>
      <c r="O7" s="117"/>
      <c r="P7" s="117"/>
      <c r="Q7" s="117"/>
      <c r="R7" s="117"/>
      <c r="S7" s="117"/>
      <c r="T7" s="112" t="s">
        <v>4</v>
      </c>
    </row>
    <row r="8" spans="1:20" ht="40.5" customHeight="1" x14ac:dyDescent="0.2">
      <c r="A8" s="112"/>
      <c r="B8" s="112"/>
      <c r="C8" s="112"/>
      <c r="D8" s="112"/>
      <c r="E8" s="116" t="s">
        <v>5</v>
      </c>
      <c r="F8" s="117"/>
      <c r="G8" s="118"/>
      <c r="H8" s="116" t="s">
        <v>6</v>
      </c>
      <c r="I8" s="117"/>
      <c r="J8" s="118"/>
      <c r="K8" s="116" t="s">
        <v>7</v>
      </c>
      <c r="L8" s="117"/>
      <c r="M8" s="118"/>
      <c r="N8" s="116" t="s">
        <v>8</v>
      </c>
      <c r="O8" s="118"/>
      <c r="P8" s="112" t="s">
        <v>9</v>
      </c>
      <c r="Q8" s="112" t="s">
        <v>10</v>
      </c>
      <c r="R8" s="116" t="s">
        <v>11</v>
      </c>
      <c r="S8" s="117"/>
      <c r="T8" s="112"/>
    </row>
    <row r="9" spans="1:20" ht="73.5" x14ac:dyDescent="0.2">
      <c r="A9" s="112"/>
      <c r="B9" s="112"/>
      <c r="C9" s="112"/>
      <c r="D9" s="112"/>
      <c r="E9" s="5" t="s">
        <v>12</v>
      </c>
      <c r="F9" s="5" t="s">
        <v>13</v>
      </c>
      <c r="G9" s="5" t="s">
        <v>14</v>
      </c>
      <c r="H9" s="5" t="s">
        <v>12</v>
      </c>
      <c r="I9" s="5" t="s">
        <v>13</v>
      </c>
      <c r="J9" s="5" t="s">
        <v>14</v>
      </c>
      <c r="K9" s="5" t="s">
        <v>12</v>
      </c>
      <c r="L9" s="5" t="s">
        <v>13</v>
      </c>
      <c r="M9" s="5" t="s">
        <v>14</v>
      </c>
      <c r="N9" s="5" t="s">
        <v>15</v>
      </c>
      <c r="O9" s="5" t="s">
        <v>16</v>
      </c>
      <c r="P9" s="112"/>
      <c r="Q9" s="112"/>
      <c r="R9" s="5" t="s">
        <v>19</v>
      </c>
      <c r="S9" s="5" t="s">
        <v>17</v>
      </c>
      <c r="T9" s="112"/>
    </row>
    <row r="10" spans="1:20" x14ac:dyDescent="0.2">
      <c r="A10" s="1" t="s">
        <v>22</v>
      </c>
      <c r="B10" s="2" t="s">
        <v>21</v>
      </c>
      <c r="C10" s="3" t="s">
        <v>23</v>
      </c>
      <c r="D10" s="3" t="s">
        <v>21</v>
      </c>
      <c r="E10" s="2" t="s">
        <v>21</v>
      </c>
      <c r="F10" s="2" t="s">
        <v>21</v>
      </c>
      <c r="G10" s="2" t="s">
        <v>21</v>
      </c>
      <c r="H10" s="8" t="s">
        <v>21</v>
      </c>
      <c r="I10" s="8" t="s">
        <v>21</v>
      </c>
      <c r="J10" s="8" t="s">
        <v>21</v>
      </c>
      <c r="K10" s="8" t="s">
        <v>21</v>
      </c>
      <c r="L10" s="8" t="s">
        <v>21</v>
      </c>
      <c r="M10" s="8" t="s">
        <v>21</v>
      </c>
      <c r="N10" s="23">
        <f t="shared" ref="N10:S10" si="0">N11+N100+N149+N154</f>
        <v>56075.799999999996</v>
      </c>
      <c r="O10" s="23">
        <f t="shared" si="0"/>
        <v>44837.409999999996</v>
      </c>
      <c r="P10" s="23">
        <f t="shared" si="0"/>
        <v>51781.599999999991</v>
      </c>
      <c r="Q10" s="23">
        <f t="shared" si="0"/>
        <v>49037.100000000006</v>
      </c>
      <c r="R10" s="23">
        <f t="shared" si="0"/>
        <v>52077.3</v>
      </c>
      <c r="S10" s="23">
        <f t="shared" si="0"/>
        <v>55202.19999999999</v>
      </c>
      <c r="T10" s="4" t="s">
        <v>21</v>
      </c>
    </row>
    <row r="11" spans="1:20" x14ac:dyDescent="0.2">
      <c r="A11" s="1" t="s">
        <v>24</v>
      </c>
      <c r="B11" s="2" t="s">
        <v>21</v>
      </c>
      <c r="C11" s="3" t="s">
        <v>25</v>
      </c>
      <c r="D11" s="3" t="s">
        <v>21</v>
      </c>
      <c r="E11" s="2" t="s">
        <v>21</v>
      </c>
      <c r="F11" s="2" t="s">
        <v>21</v>
      </c>
      <c r="G11" s="2" t="s">
        <v>21</v>
      </c>
      <c r="H11" s="8" t="s">
        <v>21</v>
      </c>
      <c r="I11" s="8" t="s">
        <v>21</v>
      </c>
      <c r="J11" s="8" t="s">
        <v>21</v>
      </c>
      <c r="K11" s="8" t="s">
        <v>21</v>
      </c>
      <c r="L11" s="8" t="s">
        <v>21</v>
      </c>
      <c r="M11" s="8" t="s">
        <v>21</v>
      </c>
      <c r="N11" s="23">
        <f>N12+N20+N24+N31+N36+N45+N50+N54+N59+N66+N70+N74+N78+N82+N86+N90+N94+N97</f>
        <v>54721.399999999994</v>
      </c>
      <c r="O11" s="23">
        <f>O12+O20+O24+O31+O36+O45+O50+O54+O59+O66+O70+O74+O78+O82+O86+O90+O94+O97</f>
        <v>43514.409999999996</v>
      </c>
      <c r="P11" s="23">
        <f>P12+P20+P24+P31+P36+P45+P50+P54+P59+P66+P70+P74+P78+P82+P86+P90+P94+P96+P42</f>
        <v>50500.299999999988</v>
      </c>
      <c r="Q11" s="23">
        <f>Q12+Q20+Q24+Q31+Q36+Q45+Q50+Q54+Q59+Q66+Q70+Q74+Q78+Q82+Q86+Q90+Q94+Q97+Q42</f>
        <v>47823.9</v>
      </c>
      <c r="R11" s="23">
        <f t="shared" ref="R11:S11" si="1">R12+R20+R24+R31+R36+R45+R50+R54+R59+R66+R70+R74+R78+R82+R86+R90+R94+R97+R42</f>
        <v>50788.80000000001</v>
      </c>
      <c r="S11" s="23">
        <f t="shared" si="1"/>
        <v>53836.2</v>
      </c>
      <c r="T11" s="4" t="s">
        <v>21</v>
      </c>
    </row>
    <row r="12" spans="1:20" ht="41.25" customHeight="1" x14ac:dyDescent="0.2">
      <c r="A12" s="1" t="s">
        <v>26</v>
      </c>
      <c r="B12" s="2" t="s">
        <v>27</v>
      </c>
      <c r="C12" s="3" t="s">
        <v>28</v>
      </c>
      <c r="D12" s="3" t="s">
        <v>21</v>
      </c>
      <c r="E12" s="2" t="s">
        <v>21</v>
      </c>
      <c r="F12" s="2" t="s">
        <v>21</v>
      </c>
      <c r="G12" s="2" t="s">
        <v>21</v>
      </c>
      <c r="H12" s="8" t="s">
        <v>21</v>
      </c>
      <c r="I12" s="8" t="s">
        <v>21</v>
      </c>
      <c r="J12" s="8" t="s">
        <v>21</v>
      </c>
      <c r="K12" s="8" t="s">
        <v>21</v>
      </c>
      <c r="L12" s="8" t="s">
        <v>21</v>
      </c>
      <c r="M12" s="8" t="s">
        <v>21</v>
      </c>
      <c r="N12" s="23">
        <f>SUM(N13)</f>
        <v>4619.7</v>
      </c>
      <c r="O12" s="23">
        <f t="shared" ref="O12:S12" si="2">SUM(O13)</f>
        <v>4615.6000000000004</v>
      </c>
      <c r="P12" s="23">
        <f>SUM(P13)</f>
        <v>5392.9</v>
      </c>
      <c r="Q12" s="23">
        <f t="shared" si="2"/>
        <v>5107.1000000000004</v>
      </c>
      <c r="R12" s="23">
        <f t="shared" si="2"/>
        <v>5423.7</v>
      </c>
      <c r="S12" s="23">
        <f t="shared" si="2"/>
        <v>5749.1</v>
      </c>
      <c r="T12" s="4" t="s">
        <v>21</v>
      </c>
    </row>
    <row r="13" spans="1:20" ht="163.5" customHeight="1" x14ac:dyDescent="0.2">
      <c r="A13" s="89" t="s">
        <v>29</v>
      </c>
      <c r="B13" s="92" t="s">
        <v>27</v>
      </c>
      <c r="C13" s="89" t="s">
        <v>28</v>
      </c>
      <c r="D13" s="95" t="s">
        <v>174</v>
      </c>
      <c r="E13" s="9" t="s">
        <v>30</v>
      </c>
      <c r="F13" s="9" t="s">
        <v>31</v>
      </c>
      <c r="G13" s="9" t="s">
        <v>32</v>
      </c>
      <c r="H13" s="9" t="s">
        <v>281</v>
      </c>
      <c r="I13" s="9" t="s">
        <v>34</v>
      </c>
      <c r="J13" s="9" t="s">
        <v>282</v>
      </c>
      <c r="K13" s="16" t="s">
        <v>189</v>
      </c>
      <c r="L13" s="9" t="s">
        <v>34</v>
      </c>
      <c r="M13" s="9" t="s">
        <v>190</v>
      </c>
      <c r="N13" s="80">
        <v>4619.7</v>
      </c>
      <c r="O13" s="80">
        <v>4615.6000000000004</v>
      </c>
      <c r="P13" s="80">
        <v>5392.9</v>
      </c>
      <c r="Q13" s="80">
        <f>ROUND(P13*94.7%,1)</f>
        <v>5107.1000000000004</v>
      </c>
      <c r="R13" s="80">
        <f>ROUND(Q13*106.2%,1)</f>
        <v>5423.7</v>
      </c>
      <c r="S13" s="80">
        <f>ROUND(R13*106%,1)</f>
        <v>5749.1</v>
      </c>
      <c r="T13" s="97" t="s">
        <v>21</v>
      </c>
    </row>
    <row r="14" spans="1:20" ht="183" customHeight="1" x14ac:dyDescent="0.2">
      <c r="A14" s="90"/>
      <c r="B14" s="93"/>
      <c r="C14" s="90"/>
      <c r="D14" s="96"/>
      <c r="E14" s="9" t="s">
        <v>33</v>
      </c>
      <c r="F14" s="9" t="s">
        <v>31</v>
      </c>
      <c r="G14" s="9" t="s">
        <v>225</v>
      </c>
      <c r="H14" s="9" t="s">
        <v>283</v>
      </c>
      <c r="I14" s="9" t="s">
        <v>34</v>
      </c>
      <c r="J14" s="9" t="s">
        <v>206</v>
      </c>
      <c r="K14" s="9" t="s">
        <v>36</v>
      </c>
      <c r="L14" s="9" t="s">
        <v>34</v>
      </c>
      <c r="M14" s="9" t="s">
        <v>37</v>
      </c>
      <c r="N14" s="83"/>
      <c r="O14" s="83"/>
      <c r="P14" s="83"/>
      <c r="Q14" s="81"/>
      <c r="R14" s="83"/>
      <c r="S14" s="83"/>
      <c r="T14" s="103"/>
    </row>
    <row r="15" spans="1:20" ht="262.5" x14ac:dyDescent="0.2">
      <c r="A15" s="90"/>
      <c r="B15" s="93"/>
      <c r="C15" s="90"/>
      <c r="D15" s="96"/>
      <c r="E15" s="9" t="s">
        <v>21</v>
      </c>
      <c r="F15" s="9" t="s">
        <v>21</v>
      </c>
      <c r="G15" s="9" t="s">
        <v>21</v>
      </c>
      <c r="H15" s="9" t="s">
        <v>284</v>
      </c>
      <c r="I15" s="9" t="s">
        <v>34</v>
      </c>
      <c r="J15" s="9" t="s">
        <v>270</v>
      </c>
      <c r="K15" s="12" t="s">
        <v>38</v>
      </c>
      <c r="L15" s="9" t="s">
        <v>34</v>
      </c>
      <c r="M15" s="9" t="s">
        <v>39</v>
      </c>
      <c r="N15" s="83"/>
      <c r="O15" s="83"/>
      <c r="P15" s="83"/>
      <c r="Q15" s="81"/>
      <c r="R15" s="83"/>
      <c r="S15" s="83"/>
      <c r="T15" s="103"/>
    </row>
    <row r="16" spans="1:20" ht="210" x14ac:dyDescent="0.2">
      <c r="A16" s="90"/>
      <c r="B16" s="93"/>
      <c r="C16" s="90"/>
      <c r="D16" s="96"/>
      <c r="E16" s="9" t="s">
        <v>21</v>
      </c>
      <c r="F16" s="9" t="s">
        <v>21</v>
      </c>
      <c r="G16" s="9" t="s">
        <v>21</v>
      </c>
      <c r="H16" s="78" t="s">
        <v>285</v>
      </c>
      <c r="I16" s="9" t="s">
        <v>34</v>
      </c>
      <c r="J16" s="9" t="s">
        <v>286</v>
      </c>
      <c r="K16" s="9" t="s">
        <v>175</v>
      </c>
      <c r="L16" s="9" t="s">
        <v>34</v>
      </c>
      <c r="M16" s="9" t="s">
        <v>176</v>
      </c>
      <c r="N16" s="83"/>
      <c r="O16" s="83"/>
      <c r="P16" s="83"/>
      <c r="Q16" s="81"/>
      <c r="R16" s="83"/>
      <c r="S16" s="83"/>
      <c r="T16" s="103"/>
    </row>
    <row r="17" spans="1:20" ht="199.5" x14ac:dyDescent="0.2">
      <c r="A17" s="91"/>
      <c r="B17" s="94"/>
      <c r="C17" s="91"/>
      <c r="D17" s="91"/>
      <c r="E17" s="9"/>
      <c r="F17" s="9"/>
      <c r="G17" s="9"/>
      <c r="H17" s="14"/>
      <c r="I17" s="14"/>
      <c r="J17" s="14"/>
      <c r="K17" s="9" t="s">
        <v>177</v>
      </c>
      <c r="L17" s="9" t="s">
        <v>34</v>
      </c>
      <c r="M17" s="9" t="s">
        <v>176</v>
      </c>
      <c r="N17" s="81"/>
      <c r="O17" s="81"/>
      <c r="P17" s="81"/>
      <c r="Q17" s="81"/>
      <c r="R17" s="81"/>
      <c r="S17" s="81"/>
      <c r="T17" s="15"/>
    </row>
    <row r="18" spans="1:20" ht="231" x14ac:dyDescent="0.2">
      <c r="A18" s="91"/>
      <c r="B18" s="94"/>
      <c r="C18" s="91"/>
      <c r="D18" s="91"/>
      <c r="E18" s="9"/>
      <c r="F18" s="9"/>
      <c r="G18" s="9"/>
      <c r="H18" s="14"/>
      <c r="I18" s="14"/>
      <c r="J18" s="14"/>
      <c r="K18" s="16" t="s">
        <v>178</v>
      </c>
      <c r="L18" s="9" t="s">
        <v>34</v>
      </c>
      <c r="M18" s="9" t="s">
        <v>176</v>
      </c>
      <c r="N18" s="81"/>
      <c r="O18" s="81"/>
      <c r="P18" s="81"/>
      <c r="Q18" s="81"/>
      <c r="R18" s="81"/>
      <c r="S18" s="81"/>
      <c r="T18" s="15"/>
    </row>
    <row r="19" spans="1:20" ht="157.5" x14ac:dyDescent="0.2">
      <c r="A19" s="91"/>
      <c r="B19" s="94"/>
      <c r="C19" s="91"/>
      <c r="D19" s="91"/>
      <c r="E19" s="9"/>
      <c r="F19" s="9"/>
      <c r="G19" s="9"/>
      <c r="H19" s="14"/>
      <c r="I19" s="14"/>
      <c r="J19" s="14"/>
      <c r="K19" s="16" t="s">
        <v>271</v>
      </c>
      <c r="L19" s="9" t="s">
        <v>34</v>
      </c>
      <c r="M19" s="9" t="s">
        <v>270</v>
      </c>
      <c r="N19" s="81"/>
      <c r="O19" s="81"/>
      <c r="P19" s="81"/>
      <c r="Q19" s="81"/>
      <c r="R19" s="81"/>
      <c r="S19" s="81"/>
      <c r="T19" s="15"/>
    </row>
    <row r="20" spans="1:20" ht="63" x14ac:dyDescent="0.2">
      <c r="A20" s="1" t="s">
        <v>40</v>
      </c>
      <c r="B20" s="2" t="s">
        <v>41</v>
      </c>
      <c r="C20" s="3" t="s">
        <v>42</v>
      </c>
      <c r="D20" s="3" t="s">
        <v>21</v>
      </c>
      <c r="E20" s="2" t="s">
        <v>21</v>
      </c>
      <c r="F20" s="2" t="s">
        <v>21</v>
      </c>
      <c r="G20" s="2" t="s">
        <v>21</v>
      </c>
      <c r="H20" s="8" t="s">
        <v>21</v>
      </c>
      <c r="I20" s="8" t="s">
        <v>21</v>
      </c>
      <c r="J20" s="8" t="s">
        <v>21</v>
      </c>
      <c r="K20" s="8" t="s">
        <v>21</v>
      </c>
      <c r="L20" s="8" t="s">
        <v>21</v>
      </c>
      <c r="M20" s="8" t="s">
        <v>21</v>
      </c>
      <c r="N20" s="23">
        <f>SUM(N21)</f>
        <v>380</v>
      </c>
      <c r="O20" s="23">
        <f t="shared" ref="O20:S20" si="3">SUM(O21)</f>
        <v>227.7</v>
      </c>
      <c r="P20" s="23">
        <f t="shared" si="3"/>
        <v>394.4</v>
      </c>
      <c r="Q20" s="23">
        <f t="shared" si="3"/>
        <v>373.5</v>
      </c>
      <c r="R20" s="23">
        <f t="shared" si="3"/>
        <v>396.7</v>
      </c>
      <c r="S20" s="23">
        <f t="shared" si="3"/>
        <v>420.5</v>
      </c>
      <c r="T20" s="4" t="s">
        <v>21</v>
      </c>
    </row>
    <row r="21" spans="1:20" ht="150.75" customHeight="1" x14ac:dyDescent="0.2">
      <c r="A21" s="89" t="s">
        <v>43</v>
      </c>
      <c r="B21" s="92" t="s">
        <v>41</v>
      </c>
      <c r="C21" s="89" t="s">
        <v>42</v>
      </c>
      <c r="D21" s="95" t="s">
        <v>256</v>
      </c>
      <c r="E21" s="9" t="s">
        <v>30</v>
      </c>
      <c r="F21" s="9" t="s">
        <v>44</v>
      </c>
      <c r="G21" s="9" t="s">
        <v>32</v>
      </c>
      <c r="H21" s="9" t="s">
        <v>21</v>
      </c>
      <c r="I21" s="9" t="s">
        <v>21</v>
      </c>
      <c r="J21" s="9" t="s">
        <v>21</v>
      </c>
      <c r="K21" s="9" t="s">
        <v>36</v>
      </c>
      <c r="L21" s="9" t="s">
        <v>34</v>
      </c>
      <c r="M21" s="9" t="s">
        <v>37</v>
      </c>
      <c r="N21" s="80">
        <v>380</v>
      </c>
      <c r="O21" s="80">
        <v>227.7</v>
      </c>
      <c r="P21" s="80">
        <v>394.4</v>
      </c>
      <c r="Q21" s="80">
        <f>ROUND(P21*94.7%,1)</f>
        <v>373.5</v>
      </c>
      <c r="R21" s="80">
        <f>ROUND(Q21*106.2%,1)</f>
        <v>396.7</v>
      </c>
      <c r="S21" s="80">
        <f>ROUND(R21*106%,1)</f>
        <v>420.5</v>
      </c>
      <c r="T21" s="97" t="s">
        <v>21</v>
      </c>
    </row>
    <row r="22" spans="1:20" ht="158.25" customHeight="1" x14ac:dyDescent="0.2">
      <c r="A22" s="90"/>
      <c r="B22" s="93"/>
      <c r="C22" s="90"/>
      <c r="D22" s="96"/>
      <c r="E22" s="9" t="s">
        <v>21</v>
      </c>
      <c r="F22" s="9" t="s">
        <v>21</v>
      </c>
      <c r="G22" s="9" t="s">
        <v>21</v>
      </c>
      <c r="H22" s="9" t="s">
        <v>21</v>
      </c>
      <c r="I22" s="9" t="s">
        <v>21</v>
      </c>
      <c r="J22" s="9" t="s">
        <v>21</v>
      </c>
      <c r="K22" s="16" t="s">
        <v>189</v>
      </c>
      <c r="L22" s="9" t="s">
        <v>34</v>
      </c>
      <c r="M22" s="9" t="s">
        <v>190</v>
      </c>
      <c r="N22" s="83"/>
      <c r="O22" s="83"/>
      <c r="P22" s="83"/>
      <c r="Q22" s="81"/>
      <c r="R22" s="83"/>
      <c r="S22" s="83"/>
      <c r="T22" s="103"/>
    </row>
    <row r="23" spans="1:20" ht="157.5" x14ac:dyDescent="0.2">
      <c r="A23" s="91"/>
      <c r="B23" s="94"/>
      <c r="C23" s="91"/>
      <c r="D23" s="91"/>
      <c r="E23" s="9"/>
      <c r="F23" s="9"/>
      <c r="G23" s="9"/>
      <c r="H23" s="9"/>
      <c r="I23" s="9"/>
      <c r="J23" s="9"/>
      <c r="K23" s="16" t="s">
        <v>271</v>
      </c>
      <c r="L23" s="9" t="s">
        <v>34</v>
      </c>
      <c r="M23" s="9" t="s">
        <v>270</v>
      </c>
      <c r="N23" s="81"/>
      <c r="O23" s="81"/>
      <c r="P23" s="81"/>
      <c r="Q23" s="81"/>
      <c r="R23" s="81"/>
      <c r="S23" s="81"/>
      <c r="T23" s="27"/>
    </row>
    <row r="24" spans="1:20" ht="70.5" customHeight="1" x14ac:dyDescent="0.2">
      <c r="A24" s="1" t="s">
        <v>45</v>
      </c>
      <c r="B24" s="2" t="s">
        <v>46</v>
      </c>
      <c r="C24" s="3" t="s">
        <v>47</v>
      </c>
      <c r="D24" s="3" t="s">
        <v>21</v>
      </c>
      <c r="E24" s="2" t="s">
        <v>21</v>
      </c>
      <c r="F24" s="2" t="s">
        <v>21</v>
      </c>
      <c r="G24" s="2" t="s">
        <v>21</v>
      </c>
      <c r="H24" s="8" t="s">
        <v>21</v>
      </c>
      <c r="I24" s="8" t="s">
        <v>21</v>
      </c>
      <c r="J24" s="8" t="s">
        <v>21</v>
      </c>
      <c r="K24" s="8" t="s">
        <v>21</v>
      </c>
      <c r="L24" s="8" t="s">
        <v>21</v>
      </c>
      <c r="M24" s="8" t="s">
        <v>21</v>
      </c>
      <c r="N24" s="23">
        <f>SUM(N25)</f>
        <v>25905</v>
      </c>
      <c r="O24" s="23">
        <f t="shared" ref="O24:S24" si="4">SUM(O25)</f>
        <v>18086.7</v>
      </c>
      <c r="P24" s="23">
        <f t="shared" si="4"/>
        <v>15143</v>
      </c>
      <c r="Q24" s="23">
        <f t="shared" si="4"/>
        <v>14340.4</v>
      </c>
      <c r="R24" s="23">
        <f t="shared" si="4"/>
        <v>15229.5</v>
      </c>
      <c r="S24" s="23">
        <f t="shared" si="4"/>
        <v>16143.3</v>
      </c>
      <c r="T24" s="4" t="s">
        <v>21</v>
      </c>
    </row>
    <row r="25" spans="1:20" ht="153.75" customHeight="1" x14ac:dyDescent="0.2">
      <c r="A25" s="89" t="s">
        <v>48</v>
      </c>
      <c r="B25" s="92" t="s">
        <v>46</v>
      </c>
      <c r="C25" s="89" t="s">
        <v>47</v>
      </c>
      <c r="D25" s="95" t="s">
        <v>278</v>
      </c>
      <c r="E25" s="9" t="s">
        <v>30</v>
      </c>
      <c r="F25" s="9" t="s">
        <v>50</v>
      </c>
      <c r="G25" s="9" t="s">
        <v>32</v>
      </c>
      <c r="H25" s="39" t="s">
        <v>207</v>
      </c>
      <c r="I25" s="40" t="s">
        <v>34</v>
      </c>
      <c r="J25" s="41" t="s">
        <v>190</v>
      </c>
      <c r="K25" s="9" t="s">
        <v>36</v>
      </c>
      <c r="L25" s="9" t="s">
        <v>34</v>
      </c>
      <c r="M25" s="9" t="s">
        <v>37</v>
      </c>
      <c r="N25" s="80">
        <v>25905</v>
      </c>
      <c r="O25" s="80">
        <v>18086.7</v>
      </c>
      <c r="P25" s="80">
        <v>15143</v>
      </c>
      <c r="Q25" s="80">
        <f>ROUND(P25*94.7%,1)</f>
        <v>14340.4</v>
      </c>
      <c r="R25" s="80">
        <f>ROUND(Q25*106.2%,1)</f>
        <v>15229.5</v>
      </c>
      <c r="S25" s="80">
        <f>ROUND(R25*106%,1)</f>
        <v>16143.3</v>
      </c>
      <c r="T25" s="97" t="s">
        <v>21</v>
      </c>
    </row>
    <row r="26" spans="1:20" ht="161.25" customHeight="1" x14ac:dyDescent="0.2">
      <c r="A26" s="90"/>
      <c r="B26" s="93"/>
      <c r="C26" s="90"/>
      <c r="D26" s="96"/>
      <c r="E26" s="9" t="s">
        <v>51</v>
      </c>
      <c r="F26" s="9" t="s">
        <v>52</v>
      </c>
      <c r="G26" s="9" t="s">
        <v>226</v>
      </c>
      <c r="H26" s="16" t="s">
        <v>227</v>
      </c>
      <c r="I26" s="16" t="s">
        <v>34</v>
      </c>
      <c r="J26" s="16" t="s">
        <v>190</v>
      </c>
      <c r="K26" s="16" t="s">
        <v>189</v>
      </c>
      <c r="L26" s="9" t="s">
        <v>34</v>
      </c>
      <c r="M26" s="9" t="s">
        <v>190</v>
      </c>
      <c r="N26" s="83"/>
      <c r="O26" s="83"/>
      <c r="P26" s="83"/>
      <c r="Q26" s="81"/>
      <c r="R26" s="83"/>
      <c r="S26" s="83"/>
      <c r="T26" s="103"/>
    </row>
    <row r="27" spans="1:20" ht="144.75" customHeight="1" x14ac:dyDescent="0.2">
      <c r="A27" s="90"/>
      <c r="B27" s="93"/>
      <c r="C27" s="90"/>
      <c r="D27" s="96"/>
      <c r="E27" s="9" t="s">
        <v>21</v>
      </c>
      <c r="F27" s="9" t="s">
        <v>21</v>
      </c>
      <c r="G27" s="9" t="s">
        <v>21</v>
      </c>
      <c r="H27" s="16" t="s">
        <v>228</v>
      </c>
      <c r="I27" s="16" t="s">
        <v>34</v>
      </c>
      <c r="J27" s="16" t="s">
        <v>190</v>
      </c>
      <c r="K27" s="16" t="s">
        <v>213</v>
      </c>
      <c r="L27" s="9" t="s">
        <v>34</v>
      </c>
      <c r="M27" s="9" t="s">
        <v>214</v>
      </c>
      <c r="N27" s="83"/>
      <c r="O27" s="83"/>
      <c r="P27" s="83"/>
      <c r="Q27" s="81"/>
      <c r="R27" s="83"/>
      <c r="S27" s="83"/>
      <c r="T27" s="103"/>
    </row>
    <row r="28" spans="1:20" ht="144.75" customHeight="1" x14ac:dyDescent="0.2">
      <c r="A28" s="90"/>
      <c r="B28" s="93"/>
      <c r="C28" s="90"/>
      <c r="D28" s="96"/>
      <c r="E28" s="9" t="s">
        <v>21</v>
      </c>
      <c r="F28" s="9" t="s">
        <v>21</v>
      </c>
      <c r="G28" s="9" t="s">
        <v>21</v>
      </c>
      <c r="H28" s="39" t="s">
        <v>287</v>
      </c>
      <c r="I28" s="40" t="s">
        <v>288</v>
      </c>
      <c r="J28" s="42" t="s">
        <v>270</v>
      </c>
      <c r="K28" s="16" t="s">
        <v>271</v>
      </c>
      <c r="L28" s="9" t="s">
        <v>34</v>
      </c>
      <c r="M28" s="9" t="s">
        <v>270</v>
      </c>
      <c r="N28" s="83"/>
      <c r="O28" s="83"/>
      <c r="P28" s="83"/>
      <c r="Q28" s="81"/>
      <c r="R28" s="83"/>
      <c r="S28" s="83"/>
      <c r="T28" s="103"/>
    </row>
    <row r="29" spans="1:20" ht="261.75" customHeight="1" x14ac:dyDescent="0.2">
      <c r="A29" s="91"/>
      <c r="B29" s="94"/>
      <c r="C29" s="91"/>
      <c r="D29" s="91"/>
      <c r="E29" s="9"/>
      <c r="F29" s="9"/>
      <c r="G29" s="9"/>
      <c r="H29" s="39" t="s">
        <v>289</v>
      </c>
      <c r="I29" s="40" t="s">
        <v>34</v>
      </c>
      <c r="J29" s="42" t="s">
        <v>270</v>
      </c>
      <c r="K29" s="14"/>
      <c r="L29" s="14"/>
      <c r="M29" s="14"/>
      <c r="N29" s="81"/>
      <c r="O29" s="81"/>
      <c r="P29" s="81"/>
      <c r="Q29" s="81"/>
      <c r="R29" s="81"/>
      <c r="S29" s="81"/>
      <c r="T29" s="37"/>
    </row>
    <row r="30" spans="1:20" ht="184.5" customHeight="1" x14ac:dyDescent="0.2">
      <c r="A30" s="91"/>
      <c r="B30" s="94"/>
      <c r="C30" s="91"/>
      <c r="D30" s="91"/>
      <c r="E30" s="9"/>
      <c r="F30" s="9"/>
      <c r="G30" s="9"/>
      <c r="H30" s="42" t="s">
        <v>290</v>
      </c>
      <c r="I30" s="40" t="s">
        <v>34</v>
      </c>
      <c r="J30" s="42" t="s">
        <v>270</v>
      </c>
      <c r="K30" s="14"/>
      <c r="L30" s="14"/>
      <c r="M30" s="14"/>
      <c r="N30" s="81"/>
      <c r="O30" s="81"/>
      <c r="P30" s="81"/>
      <c r="Q30" s="81"/>
      <c r="R30" s="81"/>
      <c r="S30" s="81"/>
      <c r="T30" s="74"/>
    </row>
    <row r="31" spans="1:20" ht="135" customHeight="1" x14ac:dyDescent="0.2">
      <c r="A31" s="1" t="s">
        <v>54</v>
      </c>
      <c r="B31" s="13" t="s">
        <v>55</v>
      </c>
      <c r="C31" s="3" t="s">
        <v>56</v>
      </c>
      <c r="D31" s="3" t="s">
        <v>21</v>
      </c>
      <c r="E31" s="2" t="s">
        <v>21</v>
      </c>
      <c r="F31" s="2" t="s">
        <v>21</v>
      </c>
      <c r="G31" s="2" t="s">
        <v>21</v>
      </c>
      <c r="H31" s="8" t="s">
        <v>21</v>
      </c>
      <c r="I31" s="8" t="s">
        <v>21</v>
      </c>
      <c r="J31" s="8" t="s">
        <v>21</v>
      </c>
      <c r="K31" s="8" t="s">
        <v>21</v>
      </c>
      <c r="L31" s="8" t="s">
        <v>21</v>
      </c>
      <c r="M31" s="8" t="s">
        <v>21</v>
      </c>
      <c r="N31" s="23">
        <f>SUM(N32)</f>
        <v>2280.6</v>
      </c>
      <c r="O31" s="23">
        <f t="shared" ref="O31:S31" si="5">SUM(O32)</f>
        <v>2235.71</v>
      </c>
      <c r="P31" s="23">
        <f t="shared" si="5"/>
        <v>4452.8</v>
      </c>
      <c r="Q31" s="23">
        <f t="shared" si="5"/>
        <v>4216.8</v>
      </c>
      <c r="R31" s="23">
        <f t="shared" si="5"/>
        <v>4478.2</v>
      </c>
      <c r="S31" s="23">
        <f t="shared" si="5"/>
        <v>4746.8999999999996</v>
      </c>
      <c r="T31" s="4" t="s">
        <v>21</v>
      </c>
    </row>
    <row r="32" spans="1:20" ht="252" x14ac:dyDescent="0.2">
      <c r="A32" s="89" t="s">
        <v>57</v>
      </c>
      <c r="B32" s="99" t="s">
        <v>55</v>
      </c>
      <c r="C32" s="89" t="s">
        <v>56</v>
      </c>
      <c r="D32" s="95" t="s">
        <v>279</v>
      </c>
      <c r="E32" s="9" t="s">
        <v>30</v>
      </c>
      <c r="F32" s="9" t="s">
        <v>58</v>
      </c>
      <c r="G32" s="9" t="s">
        <v>32</v>
      </c>
      <c r="H32" s="9"/>
      <c r="I32" s="9"/>
      <c r="J32" s="9"/>
      <c r="K32" s="12" t="s">
        <v>61</v>
      </c>
      <c r="L32" s="9" t="s">
        <v>34</v>
      </c>
      <c r="M32" s="9" t="s">
        <v>292</v>
      </c>
      <c r="N32" s="80">
        <v>2280.6</v>
      </c>
      <c r="O32" s="80">
        <v>2235.71</v>
      </c>
      <c r="P32" s="80">
        <v>4452.8</v>
      </c>
      <c r="Q32" s="80">
        <f>ROUND(P32*94.7%,1)</f>
        <v>4216.8</v>
      </c>
      <c r="R32" s="80">
        <f>ROUND(Q32*106.2%,1)</f>
        <v>4478.2</v>
      </c>
      <c r="S32" s="80">
        <f>ROUND(R32*106%,1)</f>
        <v>4746.8999999999996</v>
      </c>
      <c r="T32" s="97" t="s">
        <v>21</v>
      </c>
    </row>
    <row r="33" spans="1:20" ht="146.25" customHeight="1" x14ac:dyDescent="0.2">
      <c r="A33" s="90"/>
      <c r="B33" s="100"/>
      <c r="C33" s="90"/>
      <c r="D33" s="96"/>
      <c r="E33" s="9" t="s">
        <v>59</v>
      </c>
      <c r="F33" s="9" t="s">
        <v>60</v>
      </c>
      <c r="G33" s="9" t="s">
        <v>229</v>
      </c>
      <c r="H33" s="9" t="s">
        <v>21</v>
      </c>
      <c r="I33" s="9" t="s">
        <v>21</v>
      </c>
      <c r="J33" s="9" t="s">
        <v>21</v>
      </c>
      <c r="K33" s="9" t="s">
        <v>36</v>
      </c>
      <c r="L33" s="9" t="s">
        <v>34</v>
      </c>
      <c r="M33" s="9" t="s">
        <v>37</v>
      </c>
      <c r="N33" s="83"/>
      <c r="O33" s="83"/>
      <c r="P33" s="83"/>
      <c r="Q33" s="81"/>
      <c r="R33" s="83"/>
      <c r="S33" s="83"/>
      <c r="T33" s="103"/>
    </row>
    <row r="34" spans="1:20" ht="147" x14ac:dyDescent="0.2">
      <c r="A34" s="90"/>
      <c r="B34" s="100"/>
      <c r="C34" s="90"/>
      <c r="D34" s="96"/>
      <c r="E34" s="9" t="s">
        <v>21</v>
      </c>
      <c r="F34" s="9" t="s">
        <v>21</v>
      </c>
      <c r="G34" s="9" t="s">
        <v>21</v>
      </c>
      <c r="H34" s="9" t="s">
        <v>21</v>
      </c>
      <c r="I34" s="9" t="s">
        <v>21</v>
      </c>
      <c r="J34" s="9" t="s">
        <v>21</v>
      </c>
      <c r="K34" s="16" t="s">
        <v>189</v>
      </c>
      <c r="L34" s="9" t="s">
        <v>34</v>
      </c>
      <c r="M34" s="9" t="s">
        <v>190</v>
      </c>
      <c r="N34" s="83"/>
      <c r="O34" s="83"/>
      <c r="P34" s="83"/>
      <c r="Q34" s="81"/>
      <c r="R34" s="83"/>
      <c r="S34" s="83"/>
      <c r="T34" s="103"/>
    </row>
    <row r="35" spans="1:20" ht="157.5" x14ac:dyDescent="0.2">
      <c r="A35" s="91"/>
      <c r="B35" s="94"/>
      <c r="C35" s="91"/>
      <c r="D35" s="91"/>
      <c r="E35" s="9"/>
      <c r="F35" s="9"/>
      <c r="G35" s="9"/>
      <c r="H35" s="9"/>
      <c r="I35" s="9"/>
      <c r="J35" s="9"/>
      <c r="K35" s="16" t="s">
        <v>271</v>
      </c>
      <c r="L35" s="9" t="s">
        <v>34</v>
      </c>
      <c r="M35" s="9" t="s">
        <v>270</v>
      </c>
      <c r="N35" s="81"/>
      <c r="O35" s="81"/>
      <c r="P35" s="81"/>
      <c r="Q35" s="81"/>
      <c r="R35" s="81"/>
      <c r="S35" s="81"/>
      <c r="T35" s="27"/>
    </row>
    <row r="36" spans="1:20" ht="141.75" customHeight="1" x14ac:dyDescent="0.2">
      <c r="A36" s="1" t="s">
        <v>62</v>
      </c>
      <c r="B36" s="13" t="s">
        <v>63</v>
      </c>
      <c r="C36" s="3" t="s">
        <v>64</v>
      </c>
      <c r="D36" s="3" t="s">
        <v>21</v>
      </c>
      <c r="E36" s="2" t="s">
        <v>21</v>
      </c>
      <c r="F36" s="2" t="s">
        <v>21</v>
      </c>
      <c r="G36" s="2" t="s">
        <v>21</v>
      </c>
      <c r="H36" s="8" t="s">
        <v>21</v>
      </c>
      <c r="I36" s="8" t="s">
        <v>21</v>
      </c>
      <c r="J36" s="8" t="s">
        <v>21</v>
      </c>
      <c r="K36" s="8" t="s">
        <v>21</v>
      </c>
      <c r="L36" s="8" t="s">
        <v>21</v>
      </c>
      <c r="M36" s="8" t="s">
        <v>21</v>
      </c>
      <c r="N36" s="23">
        <f>SUM(N37)</f>
        <v>1885.1</v>
      </c>
      <c r="O36" s="23">
        <f t="shared" ref="O36:S36" si="6">SUM(O37)</f>
        <v>1470.5</v>
      </c>
      <c r="P36" s="23">
        <f t="shared" si="6"/>
        <v>1881.7</v>
      </c>
      <c r="Q36" s="23">
        <f t="shared" si="6"/>
        <v>1782</v>
      </c>
      <c r="R36" s="23">
        <f t="shared" si="6"/>
        <v>1892.5</v>
      </c>
      <c r="S36" s="23">
        <f t="shared" si="6"/>
        <v>2006.1</v>
      </c>
      <c r="T36" s="4" t="s">
        <v>21</v>
      </c>
    </row>
    <row r="37" spans="1:20" ht="183" customHeight="1" x14ac:dyDescent="0.2">
      <c r="A37" s="89" t="s">
        <v>65</v>
      </c>
      <c r="B37" s="99" t="s">
        <v>63</v>
      </c>
      <c r="C37" s="89" t="s">
        <v>64</v>
      </c>
      <c r="D37" s="95" t="s">
        <v>257</v>
      </c>
      <c r="E37" s="9" t="s">
        <v>30</v>
      </c>
      <c r="F37" s="9" t="s">
        <v>260</v>
      </c>
      <c r="G37" s="9" t="s">
        <v>32</v>
      </c>
      <c r="H37" s="16"/>
      <c r="I37" s="9"/>
      <c r="J37" s="9"/>
      <c r="K37" s="9" t="s">
        <v>36</v>
      </c>
      <c r="L37" s="9" t="s">
        <v>34</v>
      </c>
      <c r="M37" s="9" t="s">
        <v>37</v>
      </c>
      <c r="N37" s="80">
        <v>1885.1</v>
      </c>
      <c r="O37" s="80">
        <v>1470.5</v>
      </c>
      <c r="P37" s="80">
        <v>1881.7</v>
      </c>
      <c r="Q37" s="80">
        <f>ROUND(P37*94.7%,1)</f>
        <v>1782</v>
      </c>
      <c r="R37" s="80">
        <f>ROUND(Q37*106.2%,1)</f>
        <v>1892.5</v>
      </c>
      <c r="S37" s="80">
        <f>ROUND(R37*106%,1)</f>
        <v>2006.1</v>
      </c>
      <c r="T37" s="97" t="s">
        <v>21</v>
      </c>
    </row>
    <row r="38" spans="1:20" ht="160.5" customHeight="1" x14ac:dyDescent="0.2">
      <c r="A38" s="91"/>
      <c r="B38" s="94"/>
      <c r="C38" s="91"/>
      <c r="D38" s="96"/>
      <c r="E38" s="42" t="s">
        <v>258</v>
      </c>
      <c r="F38" s="40" t="s">
        <v>259</v>
      </c>
      <c r="G38" s="42" t="s">
        <v>261</v>
      </c>
      <c r="H38" s="16"/>
      <c r="I38" s="9"/>
      <c r="J38" s="9"/>
      <c r="K38" s="16" t="s">
        <v>189</v>
      </c>
      <c r="L38" s="9" t="s">
        <v>34</v>
      </c>
      <c r="M38" s="9" t="s">
        <v>190</v>
      </c>
      <c r="N38" s="81"/>
      <c r="O38" s="81"/>
      <c r="P38" s="81"/>
      <c r="Q38" s="81"/>
      <c r="R38" s="81"/>
      <c r="S38" s="81"/>
      <c r="T38" s="98"/>
    </row>
    <row r="39" spans="1:20" ht="320.25" customHeight="1" x14ac:dyDescent="0.2">
      <c r="A39" s="91"/>
      <c r="B39" s="94"/>
      <c r="C39" s="91"/>
      <c r="D39" s="96"/>
      <c r="E39" s="14"/>
      <c r="F39" s="14"/>
      <c r="G39" s="14"/>
      <c r="H39" s="16"/>
      <c r="I39" s="9"/>
      <c r="J39" s="9"/>
      <c r="K39" s="16" t="s">
        <v>293</v>
      </c>
      <c r="L39" s="9" t="s">
        <v>34</v>
      </c>
      <c r="M39" s="9" t="s">
        <v>220</v>
      </c>
      <c r="N39" s="81"/>
      <c r="O39" s="81"/>
      <c r="P39" s="81"/>
      <c r="Q39" s="81"/>
      <c r="R39" s="81"/>
      <c r="S39" s="81"/>
      <c r="T39" s="98"/>
    </row>
    <row r="40" spans="1:20" ht="271.5" customHeight="1" x14ac:dyDescent="0.2">
      <c r="A40" s="91"/>
      <c r="B40" s="94"/>
      <c r="C40" s="91"/>
      <c r="D40" s="91"/>
      <c r="E40" s="14"/>
      <c r="F40" s="14"/>
      <c r="G40" s="14"/>
      <c r="H40" s="16"/>
      <c r="I40" s="9"/>
      <c r="J40" s="9"/>
      <c r="K40" s="16" t="s">
        <v>215</v>
      </c>
      <c r="L40" s="9" t="s">
        <v>34</v>
      </c>
      <c r="M40" s="9" t="s">
        <v>220</v>
      </c>
      <c r="N40" s="81"/>
      <c r="O40" s="81"/>
      <c r="P40" s="81"/>
      <c r="Q40" s="81"/>
      <c r="R40" s="81"/>
      <c r="S40" s="81"/>
      <c r="T40" s="98"/>
    </row>
    <row r="41" spans="1:20" ht="148.5" customHeight="1" x14ac:dyDescent="0.2">
      <c r="A41" s="91"/>
      <c r="B41" s="94"/>
      <c r="C41" s="91"/>
      <c r="D41" s="91"/>
      <c r="E41" s="14"/>
      <c r="F41" s="14"/>
      <c r="G41" s="14"/>
      <c r="H41" s="16"/>
      <c r="I41" s="9"/>
      <c r="J41" s="9"/>
      <c r="K41" s="16" t="s">
        <v>271</v>
      </c>
      <c r="L41" s="9" t="s">
        <v>34</v>
      </c>
      <c r="M41" s="9" t="s">
        <v>270</v>
      </c>
      <c r="N41" s="81"/>
      <c r="O41" s="81"/>
      <c r="P41" s="81"/>
      <c r="Q41" s="81"/>
      <c r="R41" s="81"/>
      <c r="S41" s="81"/>
      <c r="T41" s="98"/>
    </row>
    <row r="42" spans="1:20" ht="124.5" customHeight="1" x14ac:dyDescent="0.2">
      <c r="A42" s="46"/>
      <c r="B42" s="55" t="s">
        <v>224</v>
      </c>
      <c r="C42" s="29" t="s">
        <v>223</v>
      </c>
      <c r="D42" s="48"/>
      <c r="E42" s="14"/>
      <c r="F42" s="14"/>
      <c r="G42" s="14"/>
      <c r="H42" s="16"/>
      <c r="I42" s="9"/>
      <c r="J42" s="9"/>
      <c r="K42" s="16"/>
      <c r="L42" s="9"/>
      <c r="M42" s="9"/>
      <c r="N42" s="56">
        <f>SUM(N43)</f>
        <v>0</v>
      </c>
      <c r="O42" s="56">
        <f t="shared" ref="O42:S42" si="7">SUM(O43)</f>
        <v>0</v>
      </c>
      <c r="P42" s="56">
        <f t="shared" si="7"/>
        <v>199.5</v>
      </c>
      <c r="Q42" s="56">
        <f t="shared" si="7"/>
        <v>188.9</v>
      </c>
      <c r="R42" s="56">
        <f t="shared" si="7"/>
        <v>200.6</v>
      </c>
      <c r="S42" s="56">
        <f t="shared" si="7"/>
        <v>212.6</v>
      </c>
      <c r="T42" s="51"/>
    </row>
    <row r="43" spans="1:20" ht="201.75" customHeight="1" x14ac:dyDescent="0.2">
      <c r="A43" s="89"/>
      <c r="B43" s="99" t="s">
        <v>224</v>
      </c>
      <c r="C43" s="89" t="s">
        <v>223</v>
      </c>
      <c r="D43" s="95" t="s">
        <v>280</v>
      </c>
      <c r="E43" s="9" t="s">
        <v>30</v>
      </c>
      <c r="F43" s="9" t="s">
        <v>230</v>
      </c>
      <c r="G43" s="9" t="s">
        <v>32</v>
      </c>
      <c r="H43" s="12" t="s">
        <v>74</v>
      </c>
      <c r="I43" s="9" t="s">
        <v>34</v>
      </c>
      <c r="J43" s="9" t="s">
        <v>75</v>
      </c>
      <c r="K43" s="9" t="s">
        <v>36</v>
      </c>
      <c r="L43" s="9" t="s">
        <v>34</v>
      </c>
      <c r="M43" s="9" t="s">
        <v>37</v>
      </c>
      <c r="N43" s="80"/>
      <c r="O43" s="80"/>
      <c r="P43" s="80">
        <v>199.5</v>
      </c>
      <c r="Q43" s="80">
        <f>ROUND(P43*94.7%,1)</f>
        <v>188.9</v>
      </c>
      <c r="R43" s="80">
        <f t="shared" ref="R43" si="8">ROUND(Q43*106.2%,1)</f>
        <v>200.6</v>
      </c>
      <c r="S43" s="80">
        <f>ROUND(R43*106%,1)</f>
        <v>212.6</v>
      </c>
      <c r="T43" s="80">
        <f>ROUND(S43*106%,1)</f>
        <v>225.4</v>
      </c>
    </row>
    <row r="44" spans="1:20" ht="156" customHeight="1" x14ac:dyDescent="0.2">
      <c r="A44" s="90"/>
      <c r="B44" s="100"/>
      <c r="C44" s="90"/>
      <c r="D44" s="96"/>
      <c r="E44" s="9" t="s">
        <v>231</v>
      </c>
      <c r="F44" s="9" t="s">
        <v>232</v>
      </c>
      <c r="G44" s="9" t="s">
        <v>233</v>
      </c>
      <c r="H44" s="9" t="s">
        <v>234</v>
      </c>
      <c r="I44" s="9" t="s">
        <v>34</v>
      </c>
      <c r="J44" s="9" t="s">
        <v>235</v>
      </c>
      <c r="K44" s="16" t="s">
        <v>271</v>
      </c>
      <c r="L44" s="9" t="s">
        <v>34</v>
      </c>
      <c r="M44" s="9" t="s">
        <v>270</v>
      </c>
      <c r="N44" s="83"/>
      <c r="O44" s="83"/>
      <c r="P44" s="83"/>
      <c r="Q44" s="81"/>
      <c r="R44" s="81"/>
      <c r="S44" s="81"/>
      <c r="T44" s="81"/>
    </row>
    <row r="45" spans="1:20" ht="60.75" customHeight="1" x14ac:dyDescent="0.2">
      <c r="A45" s="1" t="s">
        <v>66</v>
      </c>
      <c r="B45" s="2" t="s">
        <v>67</v>
      </c>
      <c r="C45" s="3" t="s">
        <v>68</v>
      </c>
      <c r="D45" s="3" t="s">
        <v>21</v>
      </c>
      <c r="E45" s="2" t="s">
        <v>21</v>
      </c>
      <c r="F45" s="2" t="s">
        <v>21</v>
      </c>
      <c r="G45" s="2" t="s">
        <v>21</v>
      </c>
      <c r="H45" s="8" t="s">
        <v>21</v>
      </c>
      <c r="I45" s="8" t="s">
        <v>21</v>
      </c>
      <c r="J45" s="8" t="s">
        <v>21</v>
      </c>
      <c r="K45" s="8" t="s">
        <v>21</v>
      </c>
      <c r="L45" s="8" t="s">
        <v>21</v>
      </c>
      <c r="M45" s="8" t="s">
        <v>21</v>
      </c>
      <c r="N45" s="23">
        <f>SUM(N46)</f>
        <v>822.6</v>
      </c>
      <c r="O45" s="23">
        <f t="shared" ref="O45:S45" si="9">SUM(O46)</f>
        <v>715.8</v>
      </c>
      <c r="P45" s="23">
        <f t="shared" si="9"/>
        <v>379.6</v>
      </c>
      <c r="Q45" s="23">
        <f t="shared" si="9"/>
        <v>359.5</v>
      </c>
      <c r="R45" s="23">
        <f t="shared" si="9"/>
        <v>381.8</v>
      </c>
      <c r="S45" s="23">
        <f t="shared" si="9"/>
        <v>404.7</v>
      </c>
      <c r="T45" s="4" t="s">
        <v>21</v>
      </c>
    </row>
    <row r="46" spans="1:20" ht="147" x14ac:dyDescent="0.2">
      <c r="A46" s="89" t="s">
        <v>69</v>
      </c>
      <c r="B46" s="92" t="s">
        <v>67</v>
      </c>
      <c r="C46" s="89" t="s">
        <v>68</v>
      </c>
      <c r="D46" s="95" t="s">
        <v>182</v>
      </c>
      <c r="E46" s="9" t="s">
        <v>30</v>
      </c>
      <c r="F46" s="9" t="s">
        <v>70</v>
      </c>
      <c r="G46" s="9" t="s">
        <v>32</v>
      </c>
      <c r="H46" s="9" t="s">
        <v>73</v>
      </c>
      <c r="I46" s="9" t="s">
        <v>238</v>
      </c>
      <c r="J46" s="9" t="s">
        <v>237</v>
      </c>
      <c r="K46" s="9" t="s">
        <v>35</v>
      </c>
      <c r="L46" s="9" t="s">
        <v>34</v>
      </c>
      <c r="M46" s="9"/>
      <c r="N46" s="80">
        <v>822.6</v>
      </c>
      <c r="O46" s="80">
        <v>715.8</v>
      </c>
      <c r="P46" s="80">
        <v>379.6</v>
      </c>
      <c r="Q46" s="80">
        <f>ROUND(P46*94.7%,1)</f>
        <v>359.5</v>
      </c>
      <c r="R46" s="80">
        <f>ROUND(Q46*106.2%,1)</f>
        <v>381.8</v>
      </c>
      <c r="S46" s="80">
        <f>ROUND(R46*106%,1)</f>
        <v>404.7</v>
      </c>
      <c r="T46" s="97" t="s">
        <v>21</v>
      </c>
    </row>
    <row r="47" spans="1:20" ht="201.75" customHeight="1" x14ac:dyDescent="0.2">
      <c r="A47" s="90"/>
      <c r="B47" s="93"/>
      <c r="C47" s="90"/>
      <c r="D47" s="96"/>
      <c r="E47" s="9" t="s">
        <v>71</v>
      </c>
      <c r="F47" s="9" t="s">
        <v>72</v>
      </c>
      <c r="G47" s="9" t="s">
        <v>233</v>
      </c>
      <c r="H47" s="12" t="s">
        <v>74</v>
      </c>
      <c r="I47" s="9" t="s">
        <v>34</v>
      </c>
      <c r="J47" s="9" t="s">
        <v>75</v>
      </c>
      <c r="K47" s="16" t="s">
        <v>189</v>
      </c>
      <c r="L47" s="9" t="s">
        <v>34</v>
      </c>
      <c r="M47" s="9" t="s">
        <v>190</v>
      </c>
      <c r="N47" s="83"/>
      <c r="O47" s="83"/>
      <c r="P47" s="83"/>
      <c r="Q47" s="81"/>
      <c r="R47" s="83"/>
      <c r="S47" s="83"/>
      <c r="T47" s="103"/>
    </row>
    <row r="48" spans="1:20" ht="147" x14ac:dyDescent="0.2">
      <c r="A48" s="90"/>
      <c r="B48" s="93"/>
      <c r="C48" s="90"/>
      <c r="D48" s="96"/>
      <c r="E48" s="9" t="s">
        <v>21</v>
      </c>
      <c r="F48" s="9" t="s">
        <v>21</v>
      </c>
      <c r="G48" s="9" t="s">
        <v>21</v>
      </c>
      <c r="H48" s="39" t="s">
        <v>236</v>
      </c>
      <c r="I48" s="40" t="s">
        <v>34</v>
      </c>
      <c r="J48" s="42" t="s">
        <v>294</v>
      </c>
      <c r="K48" s="9" t="s">
        <v>36</v>
      </c>
      <c r="L48" s="9" t="s">
        <v>34</v>
      </c>
      <c r="M48" s="9" t="s">
        <v>37</v>
      </c>
      <c r="N48" s="83"/>
      <c r="O48" s="83"/>
      <c r="P48" s="83"/>
      <c r="Q48" s="81"/>
      <c r="R48" s="83"/>
      <c r="S48" s="83"/>
      <c r="T48" s="103"/>
    </row>
    <row r="49" spans="1:20" ht="157.5" x14ac:dyDescent="0.2">
      <c r="A49" s="57"/>
      <c r="B49" s="58"/>
      <c r="C49" s="57"/>
      <c r="D49" s="60"/>
      <c r="E49" s="9"/>
      <c r="F49" s="9"/>
      <c r="G49" s="9"/>
      <c r="H49" s="39"/>
      <c r="I49" s="40"/>
      <c r="J49" s="42"/>
      <c r="K49" s="16" t="s">
        <v>271</v>
      </c>
      <c r="L49" s="9" t="s">
        <v>34</v>
      </c>
      <c r="M49" s="9" t="s">
        <v>270</v>
      </c>
      <c r="N49" s="82"/>
      <c r="O49" s="82"/>
      <c r="P49" s="82"/>
      <c r="Q49" s="82"/>
      <c r="R49" s="82"/>
      <c r="S49" s="82"/>
      <c r="T49" s="61"/>
    </row>
    <row r="50" spans="1:20" ht="80.25" customHeight="1" x14ac:dyDescent="0.2">
      <c r="A50" s="1" t="s">
        <v>76</v>
      </c>
      <c r="B50" s="2" t="s">
        <v>77</v>
      </c>
      <c r="C50" s="3" t="s">
        <v>78</v>
      </c>
      <c r="D50" s="3" t="s">
        <v>21</v>
      </c>
      <c r="E50" s="2" t="s">
        <v>21</v>
      </c>
      <c r="F50" s="2" t="s">
        <v>21</v>
      </c>
      <c r="G50" s="2" t="s">
        <v>21</v>
      </c>
      <c r="H50" s="8" t="s">
        <v>21</v>
      </c>
      <c r="I50" s="8" t="s">
        <v>21</v>
      </c>
      <c r="J50" s="8" t="s">
        <v>21</v>
      </c>
      <c r="K50" s="8" t="s">
        <v>21</v>
      </c>
      <c r="L50" s="8" t="s">
        <v>21</v>
      </c>
      <c r="M50" s="8" t="s">
        <v>21</v>
      </c>
      <c r="N50" s="23">
        <f>SUM(N51)</f>
        <v>1755</v>
      </c>
      <c r="O50" s="23">
        <f t="shared" ref="O50:S50" si="10">SUM(O51)</f>
        <v>1755</v>
      </c>
      <c r="P50" s="23">
        <f t="shared" si="10"/>
        <v>1863.8</v>
      </c>
      <c r="Q50" s="23">
        <f t="shared" si="10"/>
        <v>1765</v>
      </c>
      <c r="R50" s="23">
        <f t="shared" si="10"/>
        <v>1874.4</v>
      </c>
      <c r="S50" s="23">
        <f t="shared" si="10"/>
        <v>1986.9</v>
      </c>
      <c r="T50" s="4" t="s">
        <v>21</v>
      </c>
    </row>
    <row r="51" spans="1:20" ht="157.5" x14ac:dyDescent="0.2">
      <c r="A51" s="89" t="s">
        <v>79</v>
      </c>
      <c r="B51" s="92" t="s">
        <v>77</v>
      </c>
      <c r="C51" s="89" t="s">
        <v>78</v>
      </c>
      <c r="D51" s="95" t="s">
        <v>49</v>
      </c>
      <c r="E51" s="9" t="s">
        <v>30</v>
      </c>
      <c r="F51" s="9" t="s">
        <v>80</v>
      </c>
      <c r="G51" s="9" t="s">
        <v>32</v>
      </c>
      <c r="H51" s="9" t="s">
        <v>21</v>
      </c>
      <c r="I51" s="9" t="s">
        <v>21</v>
      </c>
      <c r="J51" s="9" t="s">
        <v>21</v>
      </c>
      <c r="K51" s="16" t="s">
        <v>271</v>
      </c>
      <c r="L51" s="9" t="s">
        <v>34</v>
      </c>
      <c r="M51" s="9" t="s">
        <v>270</v>
      </c>
      <c r="N51" s="80">
        <v>1755</v>
      </c>
      <c r="O51" s="80">
        <v>1755</v>
      </c>
      <c r="P51" s="80">
        <v>1863.8</v>
      </c>
      <c r="Q51" s="80">
        <f>ROUND(P51*94.7%,1)</f>
        <v>1765</v>
      </c>
      <c r="R51" s="80">
        <f>ROUND(Q51*106.2%,1)</f>
        <v>1874.4</v>
      </c>
      <c r="S51" s="80">
        <f>ROUND(R51*106%,1)</f>
        <v>1986.9</v>
      </c>
      <c r="T51" s="97" t="s">
        <v>21</v>
      </c>
    </row>
    <row r="52" spans="1:20" ht="147" x14ac:dyDescent="0.2">
      <c r="A52" s="90"/>
      <c r="B52" s="93"/>
      <c r="C52" s="90"/>
      <c r="D52" s="96"/>
      <c r="E52" s="9" t="s">
        <v>21</v>
      </c>
      <c r="F52" s="9" t="s">
        <v>21</v>
      </c>
      <c r="G52" s="9" t="s">
        <v>21</v>
      </c>
      <c r="H52" s="9" t="s">
        <v>21</v>
      </c>
      <c r="I52" s="9" t="s">
        <v>21</v>
      </c>
      <c r="J52" s="9" t="s">
        <v>21</v>
      </c>
      <c r="K52" s="9" t="s">
        <v>36</v>
      </c>
      <c r="L52" s="9" t="s">
        <v>34</v>
      </c>
      <c r="M52" s="9" t="s">
        <v>37</v>
      </c>
      <c r="N52" s="83"/>
      <c r="O52" s="83"/>
      <c r="P52" s="83"/>
      <c r="Q52" s="81"/>
      <c r="R52" s="83"/>
      <c r="S52" s="83"/>
      <c r="T52" s="103"/>
    </row>
    <row r="53" spans="1:20" ht="147" x14ac:dyDescent="0.2">
      <c r="A53" s="106"/>
      <c r="B53" s="105"/>
      <c r="C53" s="106"/>
      <c r="D53" s="106"/>
      <c r="E53" s="9"/>
      <c r="F53" s="9"/>
      <c r="G53" s="9"/>
      <c r="H53" s="9"/>
      <c r="I53" s="9"/>
      <c r="J53" s="9"/>
      <c r="K53" s="16" t="s">
        <v>189</v>
      </c>
      <c r="L53" s="9" t="s">
        <v>34</v>
      </c>
      <c r="M53" s="9" t="s">
        <v>190</v>
      </c>
      <c r="N53" s="82"/>
      <c r="O53" s="82"/>
      <c r="P53" s="82"/>
      <c r="Q53" s="82"/>
      <c r="R53" s="83"/>
      <c r="S53" s="83"/>
      <c r="T53" s="35"/>
    </row>
    <row r="54" spans="1:20" ht="63" x14ac:dyDescent="0.2">
      <c r="A54" s="1" t="s">
        <v>81</v>
      </c>
      <c r="B54" s="2" t="s">
        <v>82</v>
      </c>
      <c r="C54" s="3" t="s">
        <v>83</v>
      </c>
      <c r="D54" s="3" t="s">
        <v>21</v>
      </c>
      <c r="E54" s="2" t="s">
        <v>21</v>
      </c>
      <c r="F54" s="2" t="s">
        <v>21</v>
      </c>
      <c r="G54" s="2" t="s">
        <v>21</v>
      </c>
      <c r="H54" s="8" t="s">
        <v>21</v>
      </c>
      <c r="I54" s="8" t="s">
        <v>21</v>
      </c>
      <c r="J54" s="8" t="s">
        <v>21</v>
      </c>
      <c r="K54" s="8" t="s">
        <v>21</v>
      </c>
      <c r="L54" s="8" t="s">
        <v>21</v>
      </c>
      <c r="M54" s="8" t="s">
        <v>21</v>
      </c>
      <c r="N54" s="23">
        <f>SUM(N55)</f>
        <v>1697.2</v>
      </c>
      <c r="O54" s="23">
        <f t="shared" ref="O54:S54" si="11">SUM(O55)</f>
        <v>1681.9</v>
      </c>
      <c r="P54" s="23">
        <f t="shared" si="11"/>
        <v>1542</v>
      </c>
      <c r="Q54" s="23">
        <f t="shared" si="11"/>
        <v>1460.3</v>
      </c>
      <c r="R54" s="23">
        <f t="shared" si="11"/>
        <v>1550.8</v>
      </c>
      <c r="S54" s="23">
        <f t="shared" si="11"/>
        <v>1643.8</v>
      </c>
      <c r="T54" s="4" t="s">
        <v>21</v>
      </c>
    </row>
    <row r="55" spans="1:20" ht="252" x14ac:dyDescent="0.2">
      <c r="A55" s="89" t="s">
        <v>84</v>
      </c>
      <c r="B55" s="92" t="s">
        <v>82</v>
      </c>
      <c r="C55" s="89" t="s">
        <v>83</v>
      </c>
      <c r="D55" s="95" t="s">
        <v>85</v>
      </c>
      <c r="E55" s="9" t="s">
        <v>30</v>
      </c>
      <c r="F55" s="9" t="s">
        <v>86</v>
      </c>
      <c r="G55" s="9" t="s">
        <v>32</v>
      </c>
      <c r="H55" s="9" t="s">
        <v>179</v>
      </c>
      <c r="I55" s="9" t="s">
        <v>34</v>
      </c>
      <c r="J55" s="9" t="s">
        <v>90</v>
      </c>
      <c r="K55" s="12" t="s">
        <v>61</v>
      </c>
      <c r="L55" s="9" t="s">
        <v>34</v>
      </c>
      <c r="M55" s="9" t="s">
        <v>292</v>
      </c>
      <c r="N55" s="80">
        <v>1697.2</v>
      </c>
      <c r="O55" s="80">
        <v>1681.9</v>
      </c>
      <c r="P55" s="80">
        <v>1542</v>
      </c>
      <c r="Q55" s="80">
        <f>ROUND(P55*94.7%,1)</f>
        <v>1460.3</v>
      </c>
      <c r="R55" s="80">
        <f>ROUND(Q55*106.2%,1)</f>
        <v>1550.8</v>
      </c>
      <c r="S55" s="80">
        <f>ROUND(R55*106%,1)</f>
        <v>1643.8</v>
      </c>
      <c r="T55" s="97" t="s">
        <v>21</v>
      </c>
    </row>
    <row r="56" spans="1:20" ht="147" x14ac:dyDescent="0.2">
      <c r="A56" s="90"/>
      <c r="B56" s="93"/>
      <c r="C56" s="90"/>
      <c r="D56" s="96"/>
      <c r="E56" s="9" t="s">
        <v>87</v>
      </c>
      <c r="F56" s="9" t="s">
        <v>88</v>
      </c>
      <c r="G56" s="9" t="s">
        <v>89</v>
      </c>
      <c r="H56" s="9" t="s">
        <v>180</v>
      </c>
      <c r="I56" s="9" t="s">
        <v>34</v>
      </c>
      <c r="J56" s="9" t="s">
        <v>181</v>
      </c>
      <c r="K56" s="9" t="s">
        <v>36</v>
      </c>
      <c r="L56" s="9" t="s">
        <v>34</v>
      </c>
      <c r="M56" s="9" t="s">
        <v>37</v>
      </c>
      <c r="N56" s="83"/>
      <c r="O56" s="83"/>
      <c r="P56" s="83"/>
      <c r="Q56" s="81"/>
      <c r="R56" s="83"/>
      <c r="S56" s="83"/>
      <c r="T56" s="103"/>
    </row>
    <row r="57" spans="1:20" ht="330.75" customHeight="1" x14ac:dyDescent="0.2">
      <c r="A57" s="90"/>
      <c r="B57" s="93"/>
      <c r="C57" s="90"/>
      <c r="D57" s="96"/>
      <c r="E57" s="9" t="s">
        <v>21</v>
      </c>
      <c r="F57" s="9" t="s">
        <v>21</v>
      </c>
      <c r="G57" s="9" t="s">
        <v>21</v>
      </c>
      <c r="H57" s="42" t="s">
        <v>208</v>
      </c>
      <c r="I57" s="43" t="s">
        <v>34</v>
      </c>
      <c r="J57" s="42" t="s">
        <v>209</v>
      </c>
      <c r="K57" s="16" t="s">
        <v>189</v>
      </c>
      <c r="L57" s="9" t="s">
        <v>34</v>
      </c>
      <c r="M57" s="9" t="s">
        <v>190</v>
      </c>
      <c r="N57" s="83"/>
      <c r="O57" s="83"/>
      <c r="P57" s="83"/>
      <c r="Q57" s="81"/>
      <c r="R57" s="83"/>
      <c r="S57" s="83"/>
      <c r="T57" s="103"/>
    </row>
    <row r="58" spans="1:20" ht="157.5" x14ac:dyDescent="0.2">
      <c r="A58" s="90"/>
      <c r="B58" s="93"/>
      <c r="C58" s="90"/>
      <c r="D58" s="96"/>
      <c r="E58" s="9" t="s">
        <v>21</v>
      </c>
      <c r="F58" s="9" t="s">
        <v>21</v>
      </c>
      <c r="G58" s="9" t="s">
        <v>21</v>
      </c>
      <c r="H58" s="16"/>
      <c r="I58" s="9"/>
      <c r="J58" s="9"/>
      <c r="K58" s="16" t="s">
        <v>271</v>
      </c>
      <c r="L58" s="9" t="s">
        <v>34</v>
      </c>
      <c r="M58" s="9" t="s">
        <v>270</v>
      </c>
      <c r="N58" s="83"/>
      <c r="O58" s="83"/>
      <c r="P58" s="83"/>
      <c r="Q58" s="81"/>
      <c r="R58" s="83"/>
      <c r="S58" s="83"/>
      <c r="T58" s="103"/>
    </row>
    <row r="59" spans="1:20" ht="66" customHeight="1" x14ac:dyDescent="0.2">
      <c r="A59" s="1" t="s">
        <v>91</v>
      </c>
      <c r="B59" s="2" t="s">
        <v>92</v>
      </c>
      <c r="C59" s="3" t="s">
        <v>93</v>
      </c>
      <c r="D59" s="3" t="s">
        <v>21</v>
      </c>
      <c r="E59" s="2" t="s">
        <v>21</v>
      </c>
      <c r="F59" s="2" t="s">
        <v>21</v>
      </c>
      <c r="G59" s="2" t="s">
        <v>21</v>
      </c>
      <c r="H59" s="8" t="s">
        <v>21</v>
      </c>
      <c r="I59" s="8" t="s">
        <v>21</v>
      </c>
      <c r="J59" s="8" t="s">
        <v>21</v>
      </c>
      <c r="K59" s="8" t="s">
        <v>21</v>
      </c>
      <c r="L59" s="8" t="s">
        <v>21</v>
      </c>
      <c r="M59" s="8" t="s">
        <v>21</v>
      </c>
      <c r="N59" s="23">
        <f>SUM(N60)</f>
        <v>7826.8</v>
      </c>
      <c r="O59" s="23">
        <f t="shared" ref="O59:S59" si="12">SUM(O60)</f>
        <v>7024.3</v>
      </c>
      <c r="P59" s="23">
        <f t="shared" si="12"/>
        <v>9245.6</v>
      </c>
      <c r="Q59" s="23">
        <f t="shared" si="12"/>
        <v>8755.6</v>
      </c>
      <c r="R59" s="23">
        <f t="shared" si="12"/>
        <v>9298.4</v>
      </c>
      <c r="S59" s="23">
        <f t="shared" si="12"/>
        <v>9856.2999999999993</v>
      </c>
      <c r="T59" s="4" t="s">
        <v>21</v>
      </c>
    </row>
    <row r="60" spans="1:20" ht="147" x14ac:dyDescent="0.2">
      <c r="A60" s="89" t="s">
        <v>94</v>
      </c>
      <c r="B60" s="92" t="s">
        <v>92</v>
      </c>
      <c r="C60" s="89" t="s">
        <v>93</v>
      </c>
      <c r="D60" s="95" t="s">
        <v>85</v>
      </c>
      <c r="E60" s="9" t="s">
        <v>30</v>
      </c>
      <c r="F60" s="9" t="s">
        <v>95</v>
      </c>
      <c r="G60" s="9" t="s">
        <v>32</v>
      </c>
      <c r="H60" s="9" t="s">
        <v>101</v>
      </c>
      <c r="I60" s="9" t="s">
        <v>34</v>
      </c>
      <c r="J60" s="9" t="s">
        <v>90</v>
      </c>
      <c r="K60" s="16" t="s">
        <v>189</v>
      </c>
      <c r="L60" s="9" t="s">
        <v>34</v>
      </c>
      <c r="M60" s="9" t="s">
        <v>190</v>
      </c>
      <c r="N60" s="80">
        <v>7826.8</v>
      </c>
      <c r="O60" s="80">
        <v>7024.3</v>
      </c>
      <c r="P60" s="80">
        <v>9245.6</v>
      </c>
      <c r="Q60" s="80">
        <f>ROUND(P60*94.7%,1)</f>
        <v>8755.6</v>
      </c>
      <c r="R60" s="80">
        <f>ROUND(Q60*106.2%,1)</f>
        <v>9298.4</v>
      </c>
      <c r="S60" s="80">
        <f>ROUND(R60*106%,1)</f>
        <v>9856.2999999999993</v>
      </c>
      <c r="T60" s="97" t="s">
        <v>21</v>
      </c>
    </row>
    <row r="61" spans="1:20" ht="157.5" customHeight="1" x14ac:dyDescent="0.2">
      <c r="A61" s="90"/>
      <c r="B61" s="93"/>
      <c r="C61" s="90"/>
      <c r="D61" s="96"/>
      <c r="E61" s="9" t="s">
        <v>21</v>
      </c>
      <c r="F61" s="9" t="s">
        <v>21</v>
      </c>
      <c r="G61" s="9" t="s">
        <v>21</v>
      </c>
      <c r="H61" s="16" t="s">
        <v>295</v>
      </c>
      <c r="I61" s="9" t="s">
        <v>34</v>
      </c>
      <c r="J61" s="9" t="s">
        <v>297</v>
      </c>
      <c r="K61" s="9" t="s">
        <v>36</v>
      </c>
      <c r="L61" s="9" t="s">
        <v>34</v>
      </c>
      <c r="M61" s="9" t="s">
        <v>37</v>
      </c>
      <c r="N61" s="83"/>
      <c r="O61" s="83"/>
      <c r="P61" s="83"/>
      <c r="Q61" s="81"/>
      <c r="R61" s="83"/>
      <c r="S61" s="83"/>
      <c r="T61" s="103"/>
    </row>
    <row r="62" spans="1:20" ht="157.5" x14ac:dyDescent="0.2">
      <c r="A62" s="90"/>
      <c r="B62" s="93"/>
      <c r="C62" s="90"/>
      <c r="D62" s="96"/>
      <c r="E62" s="9" t="s">
        <v>21</v>
      </c>
      <c r="F62" s="9" t="s">
        <v>21</v>
      </c>
      <c r="G62" s="9" t="s">
        <v>21</v>
      </c>
      <c r="H62" s="39" t="s">
        <v>296</v>
      </c>
      <c r="I62" s="38" t="s">
        <v>34</v>
      </c>
      <c r="J62" s="39" t="s">
        <v>298</v>
      </c>
      <c r="K62" s="16" t="s">
        <v>271</v>
      </c>
      <c r="L62" s="9" t="s">
        <v>34</v>
      </c>
      <c r="M62" s="9" t="s">
        <v>270</v>
      </c>
      <c r="N62" s="83"/>
      <c r="O62" s="83"/>
      <c r="P62" s="83"/>
      <c r="Q62" s="81"/>
      <c r="R62" s="83"/>
      <c r="S62" s="83"/>
      <c r="T62" s="103"/>
    </row>
    <row r="63" spans="1:20" ht="168" x14ac:dyDescent="0.2">
      <c r="A63" s="70"/>
      <c r="B63" s="72"/>
      <c r="C63" s="70"/>
      <c r="D63" s="73"/>
      <c r="E63" s="9"/>
      <c r="F63" s="9"/>
      <c r="G63" s="9"/>
      <c r="H63" s="39"/>
      <c r="I63" s="38"/>
      <c r="J63" s="39"/>
      <c r="K63" s="16" t="s">
        <v>299</v>
      </c>
      <c r="L63" s="9" t="s">
        <v>34</v>
      </c>
      <c r="M63" s="9" t="s">
        <v>300</v>
      </c>
      <c r="N63" s="83"/>
      <c r="O63" s="83"/>
      <c r="P63" s="83"/>
      <c r="Q63" s="81"/>
      <c r="R63" s="83"/>
      <c r="S63" s="83"/>
      <c r="T63" s="74"/>
    </row>
    <row r="64" spans="1:20" ht="168" x14ac:dyDescent="0.2">
      <c r="A64" s="70"/>
      <c r="B64" s="72"/>
      <c r="C64" s="70"/>
      <c r="D64" s="73"/>
      <c r="E64" s="9"/>
      <c r="F64" s="9"/>
      <c r="G64" s="9"/>
      <c r="H64" s="39"/>
      <c r="I64" s="38"/>
      <c r="J64" s="39"/>
      <c r="K64" s="16" t="s">
        <v>301</v>
      </c>
      <c r="L64" s="9" t="s">
        <v>34</v>
      </c>
      <c r="M64" s="9" t="s">
        <v>302</v>
      </c>
      <c r="N64" s="83"/>
      <c r="O64" s="83"/>
      <c r="P64" s="83"/>
      <c r="Q64" s="81"/>
      <c r="R64" s="83"/>
      <c r="S64" s="83"/>
      <c r="T64" s="74"/>
    </row>
    <row r="65" spans="1:20" ht="189.75" x14ac:dyDescent="0.2">
      <c r="A65" s="57"/>
      <c r="B65" s="58"/>
      <c r="C65" s="57"/>
      <c r="D65" s="60"/>
      <c r="E65" s="9"/>
      <c r="F65" s="9"/>
      <c r="G65" s="9"/>
      <c r="H65" s="39"/>
      <c r="I65" s="38"/>
      <c r="J65" s="39"/>
      <c r="K65" s="39" t="s">
        <v>303</v>
      </c>
      <c r="L65" s="40" t="s">
        <v>34</v>
      </c>
      <c r="M65" s="42" t="s">
        <v>304</v>
      </c>
      <c r="N65" s="82"/>
      <c r="O65" s="82"/>
      <c r="P65" s="82"/>
      <c r="Q65" s="82"/>
      <c r="R65" s="82"/>
      <c r="S65" s="82"/>
      <c r="T65" s="61"/>
    </row>
    <row r="66" spans="1:20" ht="108.75" customHeight="1" x14ac:dyDescent="0.2">
      <c r="A66" s="1" t="s">
        <v>96</v>
      </c>
      <c r="B66" s="2" t="s">
        <v>97</v>
      </c>
      <c r="C66" s="3" t="s">
        <v>98</v>
      </c>
      <c r="D66" s="3" t="s">
        <v>21</v>
      </c>
      <c r="E66" s="2" t="s">
        <v>21</v>
      </c>
      <c r="F66" s="2" t="s">
        <v>21</v>
      </c>
      <c r="G66" s="2" t="s">
        <v>21</v>
      </c>
      <c r="H66" s="8" t="s">
        <v>21</v>
      </c>
      <c r="I66" s="8" t="s">
        <v>21</v>
      </c>
      <c r="J66" s="8" t="s">
        <v>21</v>
      </c>
      <c r="K66" s="8" t="s">
        <v>21</v>
      </c>
      <c r="L66" s="8" t="s">
        <v>21</v>
      </c>
      <c r="M66" s="8" t="s">
        <v>21</v>
      </c>
      <c r="N66" s="23">
        <f>SUM(N67)</f>
        <v>420</v>
      </c>
      <c r="O66" s="23">
        <f t="shared" ref="O66:S66" si="13">SUM(O67)</f>
        <v>119.9</v>
      </c>
      <c r="P66" s="23">
        <f t="shared" si="13"/>
        <v>750</v>
      </c>
      <c r="Q66" s="23">
        <f t="shared" si="13"/>
        <v>710.3</v>
      </c>
      <c r="R66" s="23">
        <f t="shared" si="13"/>
        <v>754.3</v>
      </c>
      <c r="S66" s="23">
        <f t="shared" si="13"/>
        <v>799.6</v>
      </c>
      <c r="T66" s="4" t="s">
        <v>21</v>
      </c>
    </row>
    <row r="67" spans="1:20" ht="71.25" customHeight="1" x14ac:dyDescent="0.2">
      <c r="A67" s="89" t="s">
        <v>99</v>
      </c>
      <c r="B67" s="92" t="s">
        <v>97</v>
      </c>
      <c r="C67" s="89" t="s">
        <v>98</v>
      </c>
      <c r="D67" s="95" t="s">
        <v>183</v>
      </c>
      <c r="E67" s="9" t="s">
        <v>30</v>
      </c>
      <c r="F67" s="9" t="s">
        <v>100</v>
      </c>
      <c r="G67" s="9" t="s">
        <v>32</v>
      </c>
      <c r="H67" s="9" t="s">
        <v>242</v>
      </c>
      <c r="I67" s="9" t="s">
        <v>243</v>
      </c>
      <c r="J67" s="9" t="s">
        <v>244</v>
      </c>
      <c r="K67" s="9" t="s">
        <v>36</v>
      </c>
      <c r="L67" s="9" t="s">
        <v>34</v>
      </c>
      <c r="M67" s="9" t="s">
        <v>37</v>
      </c>
      <c r="N67" s="80">
        <v>420</v>
      </c>
      <c r="O67" s="80">
        <v>119.9</v>
      </c>
      <c r="P67" s="80">
        <v>750</v>
      </c>
      <c r="Q67" s="80">
        <f>ROUND(P67*94.7%,1)</f>
        <v>710.3</v>
      </c>
      <c r="R67" s="80">
        <f>ROUND(Q67*106.2%,1)</f>
        <v>754.3</v>
      </c>
      <c r="S67" s="80">
        <f>ROUND(R67*106%,1)</f>
        <v>799.6</v>
      </c>
      <c r="T67" s="97" t="s">
        <v>21</v>
      </c>
    </row>
    <row r="68" spans="1:20" ht="147" x14ac:dyDescent="0.2">
      <c r="A68" s="90"/>
      <c r="B68" s="93"/>
      <c r="C68" s="90"/>
      <c r="D68" s="96"/>
      <c r="E68" s="9" t="s">
        <v>239</v>
      </c>
      <c r="F68" s="9" t="s">
        <v>240</v>
      </c>
      <c r="G68" s="9" t="s">
        <v>241</v>
      </c>
      <c r="H68" s="9" t="s">
        <v>21</v>
      </c>
      <c r="I68" s="9" t="s">
        <v>21</v>
      </c>
      <c r="J68" s="9" t="s">
        <v>21</v>
      </c>
      <c r="K68" s="16" t="s">
        <v>189</v>
      </c>
      <c r="L68" s="9" t="s">
        <v>34</v>
      </c>
      <c r="M68" s="9" t="s">
        <v>190</v>
      </c>
      <c r="N68" s="83"/>
      <c r="O68" s="83"/>
      <c r="P68" s="83"/>
      <c r="Q68" s="81"/>
      <c r="R68" s="83"/>
      <c r="S68" s="83"/>
      <c r="T68" s="103"/>
    </row>
    <row r="69" spans="1:20" ht="157.5" x14ac:dyDescent="0.2">
      <c r="A69" s="106"/>
      <c r="B69" s="105"/>
      <c r="C69" s="106"/>
      <c r="D69" s="106"/>
      <c r="E69" s="9"/>
      <c r="F69" s="9"/>
      <c r="G69" s="9"/>
      <c r="H69" s="9"/>
      <c r="I69" s="9"/>
      <c r="J69" s="9"/>
      <c r="K69" s="16" t="s">
        <v>271</v>
      </c>
      <c r="L69" s="9" t="s">
        <v>34</v>
      </c>
      <c r="M69" s="9" t="s">
        <v>270</v>
      </c>
      <c r="N69" s="81"/>
      <c r="O69" s="81"/>
      <c r="P69" s="81"/>
      <c r="Q69" s="81"/>
      <c r="R69" s="81"/>
      <c r="S69" s="81"/>
      <c r="T69" s="27"/>
    </row>
    <row r="70" spans="1:20" ht="35.25" customHeight="1" x14ac:dyDescent="0.2">
      <c r="A70" s="1" t="s">
        <v>102</v>
      </c>
      <c r="B70" s="2" t="s">
        <v>103</v>
      </c>
      <c r="C70" s="3" t="s">
        <v>104</v>
      </c>
      <c r="D70" s="3" t="s">
        <v>21</v>
      </c>
      <c r="E70" s="2" t="s">
        <v>21</v>
      </c>
      <c r="F70" s="2" t="s">
        <v>21</v>
      </c>
      <c r="G70" s="2" t="s">
        <v>21</v>
      </c>
      <c r="H70" s="8" t="s">
        <v>21</v>
      </c>
      <c r="I70" s="8" t="s">
        <v>21</v>
      </c>
      <c r="J70" s="8" t="s">
        <v>21</v>
      </c>
      <c r="K70" s="8" t="s">
        <v>21</v>
      </c>
      <c r="L70" s="8" t="s">
        <v>21</v>
      </c>
      <c r="M70" s="8" t="s">
        <v>21</v>
      </c>
      <c r="N70" s="23">
        <f>SUM(N71)</f>
        <v>1039.7</v>
      </c>
      <c r="O70" s="23">
        <f t="shared" ref="O70:S70" si="14">SUM(O71)</f>
        <v>1039.7</v>
      </c>
      <c r="P70" s="23">
        <f t="shared" si="14"/>
        <v>2684.1</v>
      </c>
      <c r="Q70" s="23">
        <f t="shared" si="14"/>
        <v>2541.8000000000002</v>
      </c>
      <c r="R70" s="23">
        <f t="shared" si="14"/>
        <v>2699.4</v>
      </c>
      <c r="S70" s="23">
        <f t="shared" si="14"/>
        <v>2861.4</v>
      </c>
      <c r="T70" s="4" t="s">
        <v>21</v>
      </c>
    </row>
    <row r="71" spans="1:20" ht="147" x14ac:dyDescent="0.2">
      <c r="A71" s="89" t="s">
        <v>105</v>
      </c>
      <c r="B71" s="92" t="s">
        <v>103</v>
      </c>
      <c r="C71" s="89" t="s">
        <v>104</v>
      </c>
      <c r="D71" s="95" t="s">
        <v>53</v>
      </c>
      <c r="E71" s="9" t="s">
        <v>30</v>
      </c>
      <c r="F71" s="9" t="s">
        <v>106</v>
      </c>
      <c r="G71" s="9" t="s">
        <v>32</v>
      </c>
      <c r="H71" s="9" t="s">
        <v>21</v>
      </c>
      <c r="I71" s="9" t="s">
        <v>21</v>
      </c>
      <c r="J71" s="9" t="s">
        <v>21</v>
      </c>
      <c r="K71" s="16" t="s">
        <v>189</v>
      </c>
      <c r="L71" s="9" t="s">
        <v>34</v>
      </c>
      <c r="M71" s="9" t="s">
        <v>190</v>
      </c>
      <c r="N71" s="80">
        <v>1039.7</v>
      </c>
      <c r="O71" s="80">
        <v>1039.7</v>
      </c>
      <c r="P71" s="80">
        <v>2684.1</v>
      </c>
      <c r="Q71" s="80">
        <f>ROUND(P71*94.7%,1)</f>
        <v>2541.8000000000002</v>
      </c>
      <c r="R71" s="80">
        <f>ROUND(Q71*106.2%,1)</f>
        <v>2699.4</v>
      </c>
      <c r="S71" s="80">
        <f>ROUND(R71*106%,1)</f>
        <v>2861.4</v>
      </c>
      <c r="T71" s="97" t="s">
        <v>21</v>
      </c>
    </row>
    <row r="72" spans="1:20" ht="147" x14ac:dyDescent="0.2">
      <c r="A72" s="90"/>
      <c r="B72" s="93"/>
      <c r="C72" s="90"/>
      <c r="D72" s="96"/>
      <c r="E72" s="9" t="s">
        <v>107</v>
      </c>
      <c r="F72" s="9" t="s">
        <v>245</v>
      </c>
      <c r="G72" s="9" t="s">
        <v>246</v>
      </c>
      <c r="H72" s="9" t="s">
        <v>21</v>
      </c>
      <c r="I72" s="9" t="s">
        <v>21</v>
      </c>
      <c r="J72" s="9" t="s">
        <v>21</v>
      </c>
      <c r="K72" s="9" t="s">
        <v>36</v>
      </c>
      <c r="L72" s="9" t="s">
        <v>34</v>
      </c>
      <c r="M72" s="9" t="s">
        <v>37</v>
      </c>
      <c r="N72" s="83"/>
      <c r="O72" s="83"/>
      <c r="P72" s="83"/>
      <c r="Q72" s="81"/>
      <c r="R72" s="83"/>
      <c r="S72" s="83"/>
      <c r="T72" s="103"/>
    </row>
    <row r="73" spans="1:20" ht="157.5" x14ac:dyDescent="0.2">
      <c r="A73" s="90"/>
      <c r="B73" s="93"/>
      <c r="C73" s="90"/>
      <c r="D73" s="96"/>
      <c r="E73" s="9" t="s">
        <v>21</v>
      </c>
      <c r="F73" s="9" t="s">
        <v>21</v>
      </c>
      <c r="G73" s="9" t="s">
        <v>21</v>
      </c>
      <c r="H73" s="9" t="s">
        <v>21</v>
      </c>
      <c r="I73" s="9" t="s">
        <v>21</v>
      </c>
      <c r="J73" s="9" t="s">
        <v>21</v>
      </c>
      <c r="K73" s="16" t="s">
        <v>271</v>
      </c>
      <c r="L73" s="9" t="s">
        <v>34</v>
      </c>
      <c r="M73" s="9" t="s">
        <v>270</v>
      </c>
      <c r="N73" s="83"/>
      <c r="O73" s="83"/>
      <c r="P73" s="83"/>
      <c r="Q73" s="81"/>
      <c r="R73" s="83"/>
      <c r="S73" s="83"/>
      <c r="T73" s="103"/>
    </row>
    <row r="74" spans="1:20" ht="119.25" customHeight="1" x14ac:dyDescent="0.2">
      <c r="A74" s="1" t="s">
        <v>108</v>
      </c>
      <c r="B74" s="2" t="s">
        <v>109</v>
      </c>
      <c r="C74" s="3" t="s">
        <v>110</v>
      </c>
      <c r="D74" s="3" t="s">
        <v>21</v>
      </c>
      <c r="E74" s="2" t="s">
        <v>21</v>
      </c>
      <c r="F74" s="2" t="s">
        <v>21</v>
      </c>
      <c r="G74" s="2" t="s">
        <v>21</v>
      </c>
      <c r="H74" s="8" t="s">
        <v>21</v>
      </c>
      <c r="I74" s="8" t="s">
        <v>21</v>
      </c>
      <c r="J74" s="8" t="s">
        <v>21</v>
      </c>
      <c r="K74" s="8" t="s">
        <v>21</v>
      </c>
      <c r="L74" s="8" t="s">
        <v>21</v>
      </c>
      <c r="M74" s="8" t="s">
        <v>21</v>
      </c>
      <c r="N74" s="23">
        <f>SUM(N75)</f>
        <v>1028.5</v>
      </c>
      <c r="O74" s="23">
        <f t="shared" ref="O74:S74" si="15">SUM(O75)</f>
        <v>215.6</v>
      </c>
      <c r="P74" s="23">
        <f t="shared" si="15"/>
        <v>1278.0999999999999</v>
      </c>
      <c r="Q74" s="23">
        <f t="shared" si="15"/>
        <v>1210.4000000000001</v>
      </c>
      <c r="R74" s="23">
        <f t="shared" si="15"/>
        <v>1285.4000000000001</v>
      </c>
      <c r="S74" s="23">
        <f t="shared" si="15"/>
        <v>1362.5</v>
      </c>
      <c r="T74" s="4" t="s">
        <v>21</v>
      </c>
    </row>
    <row r="75" spans="1:20" ht="147" x14ac:dyDescent="0.2">
      <c r="A75" s="89" t="s">
        <v>111</v>
      </c>
      <c r="B75" s="92" t="s">
        <v>109</v>
      </c>
      <c r="C75" s="89" t="s">
        <v>110</v>
      </c>
      <c r="D75" s="95" t="s">
        <v>53</v>
      </c>
      <c r="E75" s="9" t="s">
        <v>30</v>
      </c>
      <c r="F75" s="9" t="s">
        <v>112</v>
      </c>
      <c r="G75" s="9" t="s">
        <v>32</v>
      </c>
      <c r="H75" s="9" t="s">
        <v>21</v>
      </c>
      <c r="I75" s="9" t="s">
        <v>21</v>
      </c>
      <c r="J75" s="9" t="s">
        <v>21</v>
      </c>
      <c r="K75" s="16" t="s">
        <v>189</v>
      </c>
      <c r="L75" s="9" t="s">
        <v>34</v>
      </c>
      <c r="M75" s="9" t="s">
        <v>190</v>
      </c>
      <c r="N75" s="80">
        <v>1028.5</v>
      </c>
      <c r="O75" s="80">
        <v>215.6</v>
      </c>
      <c r="P75" s="80">
        <v>1278.0999999999999</v>
      </c>
      <c r="Q75" s="80">
        <f>ROUND(P75*94.7%,1)</f>
        <v>1210.4000000000001</v>
      </c>
      <c r="R75" s="80">
        <f>ROUND(Q75*106.2%,1)</f>
        <v>1285.4000000000001</v>
      </c>
      <c r="S75" s="80">
        <f>ROUND(R75*106%,1)</f>
        <v>1362.5</v>
      </c>
      <c r="T75" s="97" t="s">
        <v>21</v>
      </c>
    </row>
    <row r="76" spans="1:20" ht="147" x14ac:dyDescent="0.2">
      <c r="A76" s="90"/>
      <c r="B76" s="93"/>
      <c r="C76" s="90"/>
      <c r="D76" s="96"/>
      <c r="E76" s="14"/>
      <c r="F76" s="14"/>
      <c r="G76" s="14"/>
      <c r="H76" s="9" t="s">
        <v>21</v>
      </c>
      <c r="I76" s="9" t="s">
        <v>21</v>
      </c>
      <c r="J76" s="9" t="s">
        <v>21</v>
      </c>
      <c r="K76" s="9" t="s">
        <v>36</v>
      </c>
      <c r="L76" s="9" t="s">
        <v>34</v>
      </c>
      <c r="M76" s="9" t="s">
        <v>37</v>
      </c>
      <c r="N76" s="83"/>
      <c r="O76" s="83"/>
      <c r="P76" s="83"/>
      <c r="Q76" s="81"/>
      <c r="R76" s="83"/>
      <c r="S76" s="83"/>
      <c r="T76" s="103"/>
    </row>
    <row r="77" spans="1:20" ht="157.5" x14ac:dyDescent="0.2">
      <c r="A77" s="90"/>
      <c r="B77" s="93"/>
      <c r="C77" s="90"/>
      <c r="D77" s="96"/>
      <c r="E77" s="14"/>
      <c r="F77" s="14"/>
      <c r="G77" s="14"/>
      <c r="H77" s="9" t="s">
        <v>21</v>
      </c>
      <c r="I77" s="9" t="s">
        <v>21</v>
      </c>
      <c r="J77" s="9" t="s">
        <v>21</v>
      </c>
      <c r="K77" s="16" t="s">
        <v>271</v>
      </c>
      <c r="L77" s="9" t="s">
        <v>34</v>
      </c>
      <c r="M77" s="9" t="s">
        <v>270</v>
      </c>
      <c r="N77" s="83"/>
      <c r="O77" s="83"/>
      <c r="P77" s="83"/>
      <c r="Q77" s="81"/>
      <c r="R77" s="83"/>
      <c r="S77" s="83"/>
      <c r="T77" s="103"/>
    </row>
    <row r="78" spans="1:20" ht="315" x14ac:dyDescent="0.2">
      <c r="A78" s="1" t="s">
        <v>113</v>
      </c>
      <c r="B78" s="13" t="s">
        <v>114</v>
      </c>
      <c r="C78" s="3" t="s">
        <v>115</v>
      </c>
      <c r="D78" s="3" t="s">
        <v>21</v>
      </c>
      <c r="E78" s="2" t="s">
        <v>21</v>
      </c>
      <c r="F78" s="2" t="s">
        <v>21</v>
      </c>
      <c r="G78" s="2" t="s">
        <v>21</v>
      </c>
      <c r="H78" s="8" t="s">
        <v>21</v>
      </c>
      <c r="I78" s="8" t="s">
        <v>21</v>
      </c>
      <c r="J78" s="8" t="s">
        <v>21</v>
      </c>
      <c r="K78" s="8" t="s">
        <v>21</v>
      </c>
      <c r="L78" s="8" t="s">
        <v>21</v>
      </c>
      <c r="M78" s="8" t="s">
        <v>21</v>
      </c>
      <c r="N78" s="23">
        <f>SUM(N79)</f>
        <v>615</v>
      </c>
      <c r="O78" s="23">
        <f t="shared" ref="O78:S78" si="16">SUM(O79)</f>
        <v>0</v>
      </c>
      <c r="P78" s="23">
        <f t="shared" si="16"/>
        <v>615</v>
      </c>
      <c r="Q78" s="23">
        <f t="shared" si="16"/>
        <v>582.4</v>
      </c>
      <c r="R78" s="23">
        <f t="shared" si="16"/>
        <v>618.5</v>
      </c>
      <c r="S78" s="23">
        <f t="shared" si="16"/>
        <v>655.6</v>
      </c>
      <c r="T78" s="4" t="s">
        <v>21</v>
      </c>
    </row>
    <row r="79" spans="1:20" ht="147" x14ac:dyDescent="0.2">
      <c r="A79" s="89" t="s">
        <v>116</v>
      </c>
      <c r="B79" s="99" t="s">
        <v>114</v>
      </c>
      <c r="C79" s="89" t="s">
        <v>115</v>
      </c>
      <c r="D79" s="95" t="s">
        <v>117</v>
      </c>
      <c r="E79" s="9" t="s">
        <v>30</v>
      </c>
      <c r="F79" s="9" t="s">
        <v>118</v>
      </c>
      <c r="G79" s="9" t="s">
        <v>32</v>
      </c>
      <c r="H79" s="9" t="s">
        <v>21</v>
      </c>
      <c r="I79" s="9" t="s">
        <v>21</v>
      </c>
      <c r="J79" s="9" t="s">
        <v>21</v>
      </c>
      <c r="K79" s="9" t="s">
        <v>36</v>
      </c>
      <c r="L79" s="9" t="s">
        <v>34</v>
      </c>
      <c r="M79" s="9" t="s">
        <v>37</v>
      </c>
      <c r="N79" s="80">
        <v>615</v>
      </c>
      <c r="O79" s="80"/>
      <c r="P79" s="80">
        <v>615</v>
      </c>
      <c r="Q79" s="80">
        <f>ROUND(P79*94.7%,1)</f>
        <v>582.4</v>
      </c>
      <c r="R79" s="80">
        <f>ROUND(Q79*106.2%,1)</f>
        <v>618.5</v>
      </c>
      <c r="S79" s="80">
        <f>ROUND(R79*106%,1)</f>
        <v>655.6</v>
      </c>
      <c r="T79" s="97" t="s">
        <v>21</v>
      </c>
    </row>
    <row r="80" spans="1:20" ht="147" x14ac:dyDescent="0.2">
      <c r="A80" s="90"/>
      <c r="B80" s="100"/>
      <c r="C80" s="90"/>
      <c r="D80" s="96"/>
      <c r="E80" s="9" t="s">
        <v>119</v>
      </c>
      <c r="F80" s="9" t="s">
        <v>34</v>
      </c>
      <c r="G80" s="9" t="s">
        <v>247</v>
      </c>
      <c r="H80" s="9" t="s">
        <v>21</v>
      </c>
      <c r="I80" s="9" t="s">
        <v>21</v>
      </c>
      <c r="J80" s="9" t="s">
        <v>21</v>
      </c>
      <c r="K80" s="16" t="s">
        <v>189</v>
      </c>
      <c r="L80" s="9" t="s">
        <v>34</v>
      </c>
      <c r="M80" s="9" t="s">
        <v>190</v>
      </c>
      <c r="N80" s="83"/>
      <c r="O80" s="83"/>
      <c r="P80" s="83"/>
      <c r="Q80" s="81"/>
      <c r="R80" s="83"/>
      <c r="S80" s="83"/>
      <c r="T80" s="103"/>
    </row>
    <row r="81" spans="1:20" ht="157.5" x14ac:dyDescent="0.2">
      <c r="A81" s="90"/>
      <c r="B81" s="100"/>
      <c r="C81" s="90"/>
      <c r="D81" s="96"/>
      <c r="E81" s="9" t="s">
        <v>120</v>
      </c>
      <c r="F81" s="9" t="s">
        <v>34</v>
      </c>
      <c r="G81" s="9" t="s">
        <v>121</v>
      </c>
      <c r="H81" s="9" t="s">
        <v>21</v>
      </c>
      <c r="I81" s="9" t="s">
        <v>21</v>
      </c>
      <c r="J81" s="9" t="s">
        <v>21</v>
      </c>
      <c r="K81" s="16" t="s">
        <v>271</v>
      </c>
      <c r="L81" s="9" t="s">
        <v>34</v>
      </c>
      <c r="M81" s="9" t="s">
        <v>270</v>
      </c>
      <c r="N81" s="83"/>
      <c r="O81" s="83"/>
      <c r="P81" s="83"/>
      <c r="Q81" s="82"/>
      <c r="R81" s="83"/>
      <c r="S81" s="83"/>
      <c r="T81" s="103"/>
    </row>
    <row r="82" spans="1:20" ht="57" customHeight="1" x14ac:dyDescent="0.2">
      <c r="A82" s="1" t="s">
        <v>122</v>
      </c>
      <c r="B82" s="2" t="s">
        <v>123</v>
      </c>
      <c r="C82" s="3" t="s">
        <v>124</v>
      </c>
      <c r="D82" s="3" t="s">
        <v>21</v>
      </c>
      <c r="E82" s="2" t="s">
        <v>21</v>
      </c>
      <c r="F82" s="2" t="s">
        <v>21</v>
      </c>
      <c r="G82" s="2" t="s">
        <v>21</v>
      </c>
      <c r="H82" s="8" t="s">
        <v>21</v>
      </c>
      <c r="I82" s="8" t="s">
        <v>21</v>
      </c>
      <c r="J82" s="8" t="s">
        <v>21</v>
      </c>
      <c r="K82" s="8" t="s">
        <v>21</v>
      </c>
      <c r="L82" s="8" t="s">
        <v>21</v>
      </c>
      <c r="M82" s="8" t="s">
        <v>21</v>
      </c>
      <c r="N82" s="23">
        <f>SUM(N83)</f>
        <v>4113.2</v>
      </c>
      <c r="O82" s="23">
        <f t="shared" ref="O82:S82" si="17">SUM(O83)</f>
        <v>4048</v>
      </c>
      <c r="P82" s="23">
        <f t="shared" si="17"/>
        <v>4034.2</v>
      </c>
      <c r="Q82" s="23">
        <f t="shared" si="17"/>
        <v>3820.4</v>
      </c>
      <c r="R82" s="23">
        <f t="shared" si="17"/>
        <v>4057.3</v>
      </c>
      <c r="S82" s="23">
        <f t="shared" si="17"/>
        <v>4300.7</v>
      </c>
      <c r="T82" s="4" t="s">
        <v>21</v>
      </c>
    </row>
    <row r="83" spans="1:20" ht="147" x14ac:dyDescent="0.2">
      <c r="A83" s="89" t="s">
        <v>125</v>
      </c>
      <c r="B83" s="92" t="s">
        <v>123</v>
      </c>
      <c r="C83" s="89" t="s">
        <v>124</v>
      </c>
      <c r="D83" s="95" t="s">
        <v>53</v>
      </c>
      <c r="E83" s="9" t="s">
        <v>30</v>
      </c>
      <c r="F83" s="9" t="s">
        <v>126</v>
      </c>
      <c r="G83" s="9" t="s">
        <v>32</v>
      </c>
      <c r="H83" s="9" t="s">
        <v>21</v>
      </c>
      <c r="I83" s="9" t="s">
        <v>21</v>
      </c>
      <c r="J83" s="9" t="s">
        <v>21</v>
      </c>
      <c r="K83" s="9" t="s">
        <v>36</v>
      </c>
      <c r="L83" s="9" t="s">
        <v>34</v>
      </c>
      <c r="M83" s="9" t="s">
        <v>37</v>
      </c>
      <c r="N83" s="80">
        <v>4113.2</v>
      </c>
      <c r="O83" s="80">
        <v>4048</v>
      </c>
      <c r="P83" s="80">
        <v>4034.2</v>
      </c>
      <c r="Q83" s="80">
        <f>ROUND(P83*94.7%,1)</f>
        <v>3820.4</v>
      </c>
      <c r="R83" s="80">
        <f>ROUND(Q83*106.2%,1)</f>
        <v>4057.3</v>
      </c>
      <c r="S83" s="80">
        <f>ROUND(R83*106%,1)</f>
        <v>4300.7</v>
      </c>
      <c r="T83" s="97" t="s">
        <v>21</v>
      </c>
    </row>
    <row r="84" spans="1:20" ht="147" x14ac:dyDescent="0.2">
      <c r="A84" s="90"/>
      <c r="B84" s="93"/>
      <c r="C84" s="90"/>
      <c r="D84" s="96"/>
      <c r="E84" s="9" t="s">
        <v>21</v>
      </c>
      <c r="F84" s="9" t="s">
        <v>21</v>
      </c>
      <c r="G84" s="9" t="s">
        <v>21</v>
      </c>
      <c r="H84" s="9" t="s">
        <v>21</v>
      </c>
      <c r="I84" s="9" t="s">
        <v>21</v>
      </c>
      <c r="J84" s="9" t="s">
        <v>21</v>
      </c>
      <c r="K84" s="16" t="s">
        <v>189</v>
      </c>
      <c r="L84" s="9" t="s">
        <v>34</v>
      </c>
      <c r="M84" s="9" t="s">
        <v>190</v>
      </c>
      <c r="N84" s="83"/>
      <c r="O84" s="83"/>
      <c r="P84" s="83"/>
      <c r="Q84" s="81"/>
      <c r="R84" s="83"/>
      <c r="S84" s="83"/>
      <c r="T84" s="103"/>
    </row>
    <row r="85" spans="1:20" ht="157.5" x14ac:dyDescent="0.2">
      <c r="A85" s="91"/>
      <c r="B85" s="94"/>
      <c r="C85" s="91"/>
      <c r="D85" s="91"/>
      <c r="E85" s="9"/>
      <c r="F85" s="9"/>
      <c r="G85" s="9"/>
      <c r="H85" s="9"/>
      <c r="I85" s="9"/>
      <c r="J85" s="9"/>
      <c r="K85" s="16" t="s">
        <v>271</v>
      </c>
      <c r="L85" s="9" t="s">
        <v>34</v>
      </c>
      <c r="M85" s="9" t="s">
        <v>270</v>
      </c>
      <c r="N85" s="81"/>
      <c r="O85" s="81"/>
      <c r="P85" s="81"/>
      <c r="Q85" s="81"/>
      <c r="R85" s="83"/>
      <c r="S85" s="83"/>
      <c r="T85" s="27"/>
    </row>
    <row r="86" spans="1:20" ht="46.5" customHeight="1" x14ac:dyDescent="0.2">
      <c r="A86" s="1" t="s">
        <v>127</v>
      </c>
      <c r="B86" s="2" t="s">
        <v>128</v>
      </c>
      <c r="C86" s="3" t="s">
        <v>129</v>
      </c>
      <c r="D86" s="3" t="s">
        <v>21</v>
      </c>
      <c r="E86" s="2" t="s">
        <v>21</v>
      </c>
      <c r="F86" s="2" t="s">
        <v>21</v>
      </c>
      <c r="G86" s="2" t="s">
        <v>21</v>
      </c>
      <c r="H86" s="8" t="s">
        <v>21</v>
      </c>
      <c r="I86" s="8" t="s">
        <v>21</v>
      </c>
      <c r="J86" s="8" t="s">
        <v>21</v>
      </c>
      <c r="K86" s="8" t="s">
        <v>21</v>
      </c>
      <c r="L86" s="8" t="s">
        <v>21</v>
      </c>
      <c r="M86" s="8" t="s">
        <v>21</v>
      </c>
      <c r="N86" s="23">
        <f>SUM(N87)</f>
        <v>281.60000000000002</v>
      </c>
      <c r="O86" s="23">
        <f t="shared" ref="O86:S86" si="18">SUM(O87)</f>
        <v>229.1</v>
      </c>
      <c r="P86" s="23">
        <f t="shared" si="18"/>
        <v>439</v>
      </c>
      <c r="Q86" s="23">
        <f t="shared" si="18"/>
        <v>415.7</v>
      </c>
      <c r="R86" s="23">
        <f t="shared" si="18"/>
        <v>441.5</v>
      </c>
      <c r="S86" s="23">
        <f t="shared" si="18"/>
        <v>468</v>
      </c>
      <c r="T86" s="4" t="s">
        <v>21</v>
      </c>
    </row>
    <row r="87" spans="1:20" ht="147" x14ac:dyDescent="0.2">
      <c r="A87" s="89" t="s">
        <v>130</v>
      </c>
      <c r="B87" s="92" t="s">
        <v>128</v>
      </c>
      <c r="C87" s="89" t="s">
        <v>129</v>
      </c>
      <c r="D87" s="95" t="s">
        <v>53</v>
      </c>
      <c r="E87" s="9" t="s">
        <v>30</v>
      </c>
      <c r="F87" s="9" t="s">
        <v>131</v>
      </c>
      <c r="G87" s="9" t="s">
        <v>32</v>
      </c>
      <c r="H87" s="9" t="s">
        <v>21</v>
      </c>
      <c r="I87" s="9" t="s">
        <v>21</v>
      </c>
      <c r="J87" s="9" t="s">
        <v>21</v>
      </c>
      <c r="K87" s="9" t="s">
        <v>36</v>
      </c>
      <c r="L87" s="9" t="s">
        <v>34</v>
      </c>
      <c r="M87" s="9" t="s">
        <v>37</v>
      </c>
      <c r="N87" s="80">
        <v>281.60000000000002</v>
      </c>
      <c r="O87" s="80">
        <v>229.1</v>
      </c>
      <c r="P87" s="80">
        <v>439</v>
      </c>
      <c r="Q87" s="80">
        <f>ROUND(P87*94.7%,1)</f>
        <v>415.7</v>
      </c>
      <c r="R87" s="80">
        <f>ROUND(Q87*106.2%,1)</f>
        <v>441.5</v>
      </c>
      <c r="S87" s="80">
        <f>ROUND(R87*106%,1)</f>
        <v>468</v>
      </c>
      <c r="T87" s="97" t="s">
        <v>21</v>
      </c>
    </row>
    <row r="88" spans="1:20" ht="147" x14ac:dyDescent="0.2">
      <c r="A88" s="90"/>
      <c r="B88" s="93"/>
      <c r="C88" s="90"/>
      <c r="D88" s="96"/>
      <c r="E88" s="9" t="s">
        <v>132</v>
      </c>
      <c r="F88" s="9" t="s">
        <v>248</v>
      </c>
      <c r="G88" s="9" t="s">
        <v>249</v>
      </c>
      <c r="H88" s="9" t="s">
        <v>21</v>
      </c>
      <c r="I88" s="9" t="s">
        <v>21</v>
      </c>
      <c r="J88" s="9" t="s">
        <v>21</v>
      </c>
      <c r="K88" s="16" t="s">
        <v>189</v>
      </c>
      <c r="L88" s="9" t="s">
        <v>34</v>
      </c>
      <c r="M88" s="9" t="s">
        <v>190</v>
      </c>
      <c r="N88" s="83"/>
      <c r="O88" s="83"/>
      <c r="P88" s="83"/>
      <c r="Q88" s="81"/>
      <c r="R88" s="83"/>
      <c r="S88" s="83"/>
      <c r="T88" s="103"/>
    </row>
    <row r="89" spans="1:20" ht="157.5" x14ac:dyDescent="0.2">
      <c r="A89" s="90"/>
      <c r="B89" s="93"/>
      <c r="C89" s="90"/>
      <c r="D89" s="96"/>
      <c r="E89" s="9" t="s">
        <v>21</v>
      </c>
      <c r="F89" s="9" t="s">
        <v>21</v>
      </c>
      <c r="G89" s="9" t="s">
        <v>21</v>
      </c>
      <c r="H89" s="9" t="s">
        <v>21</v>
      </c>
      <c r="I89" s="9" t="s">
        <v>21</v>
      </c>
      <c r="J89" s="9" t="s">
        <v>21</v>
      </c>
      <c r="K89" s="16" t="s">
        <v>271</v>
      </c>
      <c r="L89" s="9" t="s">
        <v>34</v>
      </c>
      <c r="M89" s="9" t="s">
        <v>270</v>
      </c>
      <c r="N89" s="83"/>
      <c r="O89" s="83"/>
      <c r="P89" s="83"/>
      <c r="Q89" s="81"/>
      <c r="R89" s="83"/>
      <c r="S89" s="83"/>
      <c r="T89" s="103"/>
    </row>
    <row r="90" spans="1:20" ht="59.25" customHeight="1" x14ac:dyDescent="0.2">
      <c r="A90" s="1" t="s">
        <v>133</v>
      </c>
      <c r="B90" s="2" t="s">
        <v>134</v>
      </c>
      <c r="C90" s="3" t="s">
        <v>135</v>
      </c>
      <c r="D90" s="3" t="s">
        <v>21</v>
      </c>
      <c r="E90" s="2" t="s">
        <v>21</v>
      </c>
      <c r="F90" s="2" t="s">
        <v>21</v>
      </c>
      <c r="G90" s="2" t="s">
        <v>21</v>
      </c>
      <c r="H90" s="8" t="s">
        <v>21</v>
      </c>
      <c r="I90" s="8" t="s">
        <v>21</v>
      </c>
      <c r="J90" s="8" t="s">
        <v>21</v>
      </c>
      <c r="K90" s="8" t="s">
        <v>21</v>
      </c>
      <c r="L90" s="8" t="s">
        <v>21</v>
      </c>
      <c r="M90" s="8" t="s">
        <v>21</v>
      </c>
      <c r="N90" s="23">
        <f>SUM(N91)</f>
        <v>51.4</v>
      </c>
      <c r="O90" s="23">
        <f t="shared" ref="O90:S90" si="19">SUM(O91)</f>
        <v>48.9</v>
      </c>
      <c r="P90" s="23">
        <f t="shared" si="19"/>
        <v>54.6</v>
      </c>
      <c r="Q90" s="23">
        <f t="shared" si="19"/>
        <v>51.7</v>
      </c>
      <c r="R90" s="23">
        <f t="shared" si="19"/>
        <v>54.9</v>
      </c>
      <c r="S90" s="23">
        <f t="shared" si="19"/>
        <v>58.2</v>
      </c>
      <c r="T90" s="4" t="s">
        <v>21</v>
      </c>
    </row>
    <row r="91" spans="1:20" ht="199.5" x14ac:dyDescent="0.2">
      <c r="A91" s="89" t="s">
        <v>136</v>
      </c>
      <c r="B91" s="92" t="s">
        <v>134</v>
      </c>
      <c r="C91" s="89" t="s">
        <v>135</v>
      </c>
      <c r="D91" s="95" t="s">
        <v>53</v>
      </c>
      <c r="E91" s="9" t="s">
        <v>30</v>
      </c>
      <c r="F91" s="9" t="s">
        <v>137</v>
      </c>
      <c r="G91" s="9" t="s">
        <v>32</v>
      </c>
      <c r="H91" s="12" t="s">
        <v>74</v>
      </c>
      <c r="I91" s="9" t="s">
        <v>34</v>
      </c>
      <c r="J91" s="9" t="s">
        <v>75</v>
      </c>
      <c r="K91" s="9" t="s">
        <v>36</v>
      </c>
      <c r="L91" s="9" t="s">
        <v>34</v>
      </c>
      <c r="M91" s="9" t="s">
        <v>37</v>
      </c>
      <c r="N91" s="80">
        <v>51.4</v>
      </c>
      <c r="O91" s="80">
        <v>48.9</v>
      </c>
      <c r="P91" s="80">
        <v>54.6</v>
      </c>
      <c r="Q91" s="80">
        <f>ROUND(P91*94.7%,1)</f>
        <v>51.7</v>
      </c>
      <c r="R91" s="80">
        <f>ROUND(Q91*106.2%,1)</f>
        <v>54.9</v>
      </c>
      <c r="S91" s="80">
        <f>ROUND(R91*106%,1)</f>
        <v>58.2</v>
      </c>
      <c r="T91" s="97" t="s">
        <v>21</v>
      </c>
    </row>
    <row r="92" spans="1:20" ht="147" x14ac:dyDescent="0.2">
      <c r="A92" s="90"/>
      <c r="B92" s="93"/>
      <c r="C92" s="90"/>
      <c r="D92" s="96"/>
      <c r="E92" s="9" t="s">
        <v>21</v>
      </c>
      <c r="F92" s="9" t="s">
        <v>21</v>
      </c>
      <c r="G92" s="9" t="s">
        <v>21</v>
      </c>
      <c r="H92" s="14"/>
      <c r="I92" s="14"/>
      <c r="J92" s="14"/>
      <c r="K92" s="16" t="s">
        <v>189</v>
      </c>
      <c r="L92" s="9" t="s">
        <v>34</v>
      </c>
      <c r="M92" s="9" t="s">
        <v>190</v>
      </c>
      <c r="N92" s="83"/>
      <c r="O92" s="83"/>
      <c r="P92" s="83"/>
      <c r="Q92" s="81"/>
      <c r="R92" s="83"/>
      <c r="S92" s="83"/>
      <c r="T92" s="103"/>
    </row>
    <row r="93" spans="1:20" ht="157.5" x14ac:dyDescent="0.2">
      <c r="A93" s="90"/>
      <c r="B93" s="93"/>
      <c r="C93" s="90"/>
      <c r="D93" s="96"/>
      <c r="E93" s="9" t="s">
        <v>21</v>
      </c>
      <c r="F93" s="9" t="s">
        <v>21</v>
      </c>
      <c r="G93" s="9" t="s">
        <v>21</v>
      </c>
      <c r="H93" s="9" t="s">
        <v>21</v>
      </c>
      <c r="I93" s="9" t="s">
        <v>21</v>
      </c>
      <c r="J93" s="9" t="s">
        <v>21</v>
      </c>
      <c r="K93" s="16" t="s">
        <v>271</v>
      </c>
      <c r="L93" s="9" t="s">
        <v>34</v>
      </c>
      <c r="M93" s="9" t="s">
        <v>270</v>
      </c>
      <c r="N93" s="83"/>
      <c r="O93" s="83"/>
      <c r="P93" s="83"/>
      <c r="Q93" s="81"/>
      <c r="R93" s="83"/>
      <c r="S93" s="83"/>
      <c r="T93" s="103"/>
    </row>
    <row r="94" spans="1:20" ht="72" customHeight="1" x14ac:dyDescent="0.2">
      <c r="A94" s="1" t="s">
        <v>138</v>
      </c>
      <c r="B94" s="2" t="s">
        <v>184</v>
      </c>
      <c r="C94" s="3" t="s">
        <v>185</v>
      </c>
      <c r="D94" s="3" t="s">
        <v>21</v>
      </c>
      <c r="E94" s="2" t="s">
        <v>21</v>
      </c>
      <c r="F94" s="2" t="s">
        <v>21</v>
      </c>
      <c r="G94" s="2" t="s">
        <v>21</v>
      </c>
      <c r="H94" s="8" t="s">
        <v>21</v>
      </c>
      <c r="I94" s="8" t="s">
        <v>21</v>
      </c>
      <c r="J94" s="8" t="s">
        <v>21</v>
      </c>
      <c r="K94" s="8" t="s">
        <v>21</v>
      </c>
      <c r="L94" s="8" t="s">
        <v>21</v>
      </c>
      <c r="M94" s="8" t="s">
        <v>21</v>
      </c>
      <c r="N94" s="23">
        <f t="shared" ref="N94:S94" si="20">SUM(N95)</f>
        <v>0</v>
      </c>
      <c r="O94" s="23">
        <f t="shared" si="20"/>
        <v>0</v>
      </c>
      <c r="P94" s="23">
        <f t="shared" si="20"/>
        <v>0</v>
      </c>
      <c r="Q94" s="23">
        <f t="shared" si="20"/>
        <v>0</v>
      </c>
      <c r="R94" s="23">
        <f t="shared" si="20"/>
        <v>0</v>
      </c>
      <c r="S94" s="23">
        <f t="shared" si="20"/>
        <v>0</v>
      </c>
      <c r="T94" s="4" t="s">
        <v>21</v>
      </c>
    </row>
    <row r="95" spans="1:20" ht="69.75" customHeight="1" x14ac:dyDescent="0.2">
      <c r="A95" s="69" t="s">
        <v>139</v>
      </c>
      <c r="B95" s="71" t="s">
        <v>184</v>
      </c>
      <c r="C95" s="75" t="s">
        <v>185</v>
      </c>
      <c r="D95" s="76"/>
      <c r="E95" s="9"/>
      <c r="F95" s="9"/>
      <c r="G95" s="9"/>
      <c r="H95" s="9"/>
      <c r="I95" s="9"/>
      <c r="J95" s="9"/>
      <c r="K95" s="9"/>
      <c r="L95" s="9"/>
      <c r="M95" s="9"/>
      <c r="N95" s="79"/>
      <c r="O95" s="79"/>
      <c r="P95" s="79">
        <v>0</v>
      </c>
      <c r="Q95" s="79">
        <v>0</v>
      </c>
      <c r="R95" s="79">
        <v>0</v>
      </c>
      <c r="S95" s="79">
        <v>0</v>
      </c>
      <c r="T95" s="32" t="s">
        <v>21</v>
      </c>
    </row>
    <row r="96" spans="1:20" ht="222.75" customHeight="1" x14ac:dyDescent="0.2">
      <c r="A96" s="64" t="s">
        <v>262</v>
      </c>
      <c r="B96" s="65" t="s">
        <v>264</v>
      </c>
      <c r="C96" s="64" t="s">
        <v>265</v>
      </c>
      <c r="D96" s="63"/>
      <c r="E96" s="44"/>
      <c r="F96" s="9"/>
      <c r="G96" s="9"/>
      <c r="H96" s="9"/>
      <c r="I96" s="9"/>
      <c r="J96" s="9"/>
      <c r="K96" s="9"/>
      <c r="L96" s="9"/>
      <c r="M96" s="9"/>
      <c r="N96" s="66">
        <f>SUM(N97)</f>
        <v>0</v>
      </c>
      <c r="O96" s="66">
        <f t="shared" ref="O96:S96" si="21">SUM(O97)</f>
        <v>0</v>
      </c>
      <c r="P96" s="66">
        <f t="shared" si="21"/>
        <v>150</v>
      </c>
      <c r="Q96" s="66">
        <f t="shared" si="21"/>
        <v>142.1</v>
      </c>
      <c r="R96" s="66">
        <f t="shared" si="21"/>
        <v>150.9</v>
      </c>
      <c r="S96" s="66">
        <f t="shared" si="21"/>
        <v>160</v>
      </c>
      <c r="T96" s="62"/>
    </row>
    <row r="97" spans="1:20" ht="161.25" customHeight="1" x14ac:dyDescent="0.2">
      <c r="A97" s="89" t="s">
        <v>263</v>
      </c>
      <c r="B97" s="125" t="s">
        <v>264</v>
      </c>
      <c r="C97" s="89" t="s">
        <v>265</v>
      </c>
      <c r="D97" s="95" t="s">
        <v>49</v>
      </c>
      <c r="E97" s="9" t="s">
        <v>30</v>
      </c>
      <c r="F97" s="9" t="s">
        <v>266</v>
      </c>
      <c r="G97" s="9" t="s">
        <v>32</v>
      </c>
      <c r="H97" s="9"/>
      <c r="I97" s="9"/>
      <c r="J97" s="9"/>
      <c r="K97" s="16" t="s">
        <v>271</v>
      </c>
      <c r="L97" s="9" t="s">
        <v>34</v>
      </c>
      <c r="M97" s="9" t="s">
        <v>270</v>
      </c>
      <c r="N97" s="80">
        <f>SUM(N98)</f>
        <v>0</v>
      </c>
      <c r="O97" s="80">
        <f t="shared" ref="O97" si="22">SUM(O98)</f>
        <v>0</v>
      </c>
      <c r="P97" s="80">
        <v>150</v>
      </c>
      <c r="Q97" s="80">
        <f>ROUND(P97*94.7%,1)</f>
        <v>142.1</v>
      </c>
      <c r="R97" s="80">
        <f>ROUND(Q97*106.2%,1)</f>
        <v>150.9</v>
      </c>
      <c r="S97" s="80">
        <f>ROUND(R97*106%,1)</f>
        <v>160</v>
      </c>
      <c r="T97" s="97"/>
    </row>
    <row r="98" spans="1:20" ht="161.25" customHeight="1" x14ac:dyDescent="0.2">
      <c r="A98" s="90"/>
      <c r="B98" s="94"/>
      <c r="C98" s="90"/>
      <c r="D98" s="96"/>
      <c r="E98" s="9" t="s">
        <v>267</v>
      </c>
      <c r="F98" s="9" t="s">
        <v>268</v>
      </c>
      <c r="G98" s="9" t="s">
        <v>269</v>
      </c>
      <c r="H98" s="9"/>
      <c r="I98" s="9"/>
      <c r="J98" s="9"/>
      <c r="K98" s="9" t="s">
        <v>36</v>
      </c>
      <c r="L98" s="9" t="s">
        <v>34</v>
      </c>
      <c r="M98" s="9" t="s">
        <v>37</v>
      </c>
      <c r="N98" s="122"/>
      <c r="O98" s="122"/>
      <c r="P98" s="122"/>
      <c r="Q98" s="81"/>
      <c r="R98" s="83"/>
      <c r="S98" s="83"/>
      <c r="T98" s="103"/>
    </row>
    <row r="99" spans="1:20" ht="213.75" customHeight="1" x14ac:dyDescent="0.2">
      <c r="A99" s="106"/>
      <c r="B99" s="105"/>
      <c r="C99" s="106"/>
      <c r="D99" s="106"/>
      <c r="E99" s="9"/>
      <c r="F99" s="9"/>
      <c r="G99" s="9"/>
      <c r="H99" s="9"/>
      <c r="I99" s="9"/>
      <c r="J99" s="9"/>
      <c r="K99" s="16" t="s">
        <v>305</v>
      </c>
      <c r="L99" s="9" t="s">
        <v>34</v>
      </c>
      <c r="M99" s="9" t="s">
        <v>306</v>
      </c>
      <c r="N99" s="82"/>
      <c r="O99" s="82"/>
      <c r="P99" s="82"/>
      <c r="Q99" s="82"/>
      <c r="R99" s="82"/>
      <c r="S99" s="82"/>
      <c r="T99" s="123"/>
    </row>
    <row r="100" spans="1:20" x14ac:dyDescent="0.2">
      <c r="A100" s="1" t="s">
        <v>140</v>
      </c>
      <c r="B100" s="59"/>
      <c r="C100" s="3" t="s">
        <v>141</v>
      </c>
      <c r="D100" s="3" t="s">
        <v>21</v>
      </c>
      <c r="E100" s="2" t="s">
        <v>21</v>
      </c>
      <c r="F100" s="2" t="s">
        <v>21</v>
      </c>
      <c r="G100" s="2" t="s">
        <v>21</v>
      </c>
      <c r="H100" s="8" t="s">
        <v>21</v>
      </c>
      <c r="I100" s="8" t="s">
        <v>21</v>
      </c>
      <c r="J100" s="8" t="s">
        <v>21</v>
      </c>
      <c r="K100" s="8" t="s">
        <v>21</v>
      </c>
      <c r="L100" s="8" t="s">
        <v>21</v>
      </c>
      <c r="M100" s="8" t="s">
        <v>21</v>
      </c>
      <c r="N100" s="23">
        <f t="shared" ref="N100:S100" si="23">N101+N109+N117+N125+N133+N141+N145</f>
        <v>911.30000000000007</v>
      </c>
      <c r="O100" s="23">
        <f t="shared" si="23"/>
        <v>911.30000000000007</v>
      </c>
      <c r="P100" s="23">
        <f t="shared" si="23"/>
        <v>1042.3</v>
      </c>
      <c r="Q100" s="23">
        <f t="shared" si="23"/>
        <v>986.9</v>
      </c>
      <c r="R100" s="23">
        <f t="shared" si="23"/>
        <v>1048.2</v>
      </c>
      <c r="S100" s="23">
        <f t="shared" si="23"/>
        <v>1111.2</v>
      </c>
      <c r="T100" s="4" t="s">
        <v>21</v>
      </c>
    </row>
    <row r="101" spans="1:20" ht="52.5" x14ac:dyDescent="0.2">
      <c r="A101" s="1" t="s">
        <v>142</v>
      </c>
      <c r="B101" s="2" t="s">
        <v>143</v>
      </c>
      <c r="C101" s="3" t="s">
        <v>144</v>
      </c>
      <c r="D101" s="3" t="s">
        <v>21</v>
      </c>
      <c r="E101" s="2" t="s">
        <v>21</v>
      </c>
      <c r="F101" s="2" t="s">
        <v>21</v>
      </c>
      <c r="G101" s="2" t="s">
        <v>21</v>
      </c>
      <c r="H101" s="8" t="s">
        <v>21</v>
      </c>
      <c r="I101" s="8" t="s">
        <v>21</v>
      </c>
      <c r="J101" s="8" t="s">
        <v>21</v>
      </c>
      <c r="K101" s="9"/>
      <c r="L101" s="9"/>
      <c r="M101" s="9"/>
      <c r="N101" s="23">
        <f>SUM(N102)</f>
        <v>404.6</v>
      </c>
      <c r="O101" s="23">
        <f t="shared" ref="O101:S101" si="24">SUM(O102)</f>
        <v>404.6</v>
      </c>
      <c r="P101" s="23">
        <f t="shared" si="24"/>
        <v>431.8</v>
      </c>
      <c r="Q101" s="23">
        <f t="shared" si="24"/>
        <v>408.9</v>
      </c>
      <c r="R101" s="23">
        <f t="shared" si="24"/>
        <v>434.3</v>
      </c>
      <c r="S101" s="23">
        <f t="shared" si="24"/>
        <v>460.4</v>
      </c>
      <c r="T101" s="4" t="s">
        <v>21</v>
      </c>
    </row>
    <row r="102" spans="1:20" ht="147" x14ac:dyDescent="0.2">
      <c r="A102" s="89" t="s">
        <v>145</v>
      </c>
      <c r="B102" s="92" t="s">
        <v>143</v>
      </c>
      <c r="C102" s="89" t="s">
        <v>144</v>
      </c>
      <c r="D102" s="95" t="s">
        <v>192</v>
      </c>
      <c r="E102" s="9" t="s">
        <v>30</v>
      </c>
      <c r="F102" s="9" t="s">
        <v>146</v>
      </c>
      <c r="G102" s="9" t="s">
        <v>32</v>
      </c>
      <c r="H102" s="9" t="s">
        <v>21</v>
      </c>
      <c r="I102" s="9" t="s">
        <v>21</v>
      </c>
      <c r="J102" s="9" t="s">
        <v>21</v>
      </c>
      <c r="K102" s="9" t="s">
        <v>36</v>
      </c>
      <c r="L102" s="9" t="s">
        <v>34</v>
      </c>
      <c r="M102" s="9" t="s">
        <v>37</v>
      </c>
      <c r="N102" s="80">
        <v>404.6</v>
      </c>
      <c r="O102" s="80">
        <v>404.6</v>
      </c>
      <c r="P102" s="80">
        <v>431.8</v>
      </c>
      <c r="Q102" s="80">
        <f>ROUND(P102*94.7%,1)</f>
        <v>408.9</v>
      </c>
      <c r="R102" s="80">
        <f>ROUND(Q102*106.2%,1)</f>
        <v>434.3</v>
      </c>
      <c r="S102" s="80">
        <f>ROUND(R102*106%,1)</f>
        <v>460.4</v>
      </c>
      <c r="T102" s="97" t="s">
        <v>21</v>
      </c>
    </row>
    <row r="103" spans="1:20" ht="178.5" x14ac:dyDescent="0.2">
      <c r="A103" s="90"/>
      <c r="B103" s="93"/>
      <c r="C103" s="90"/>
      <c r="D103" s="96"/>
      <c r="E103" s="9" t="s">
        <v>21</v>
      </c>
      <c r="F103" s="9" t="s">
        <v>21</v>
      </c>
      <c r="G103" s="9" t="s">
        <v>21</v>
      </c>
      <c r="H103" s="9" t="s">
        <v>21</v>
      </c>
      <c r="I103" s="9" t="s">
        <v>21</v>
      </c>
      <c r="J103" s="9" t="s">
        <v>21</v>
      </c>
      <c r="K103" s="45" t="s">
        <v>187</v>
      </c>
      <c r="L103" s="45" t="s">
        <v>34</v>
      </c>
      <c r="M103" s="45" t="s">
        <v>216</v>
      </c>
      <c r="N103" s="83"/>
      <c r="O103" s="83"/>
      <c r="P103" s="83"/>
      <c r="Q103" s="81"/>
      <c r="R103" s="83"/>
      <c r="S103" s="83"/>
      <c r="T103" s="103"/>
    </row>
    <row r="104" spans="1:20" ht="189" x14ac:dyDescent="0.2">
      <c r="A104" s="90"/>
      <c r="B104" s="93"/>
      <c r="C104" s="90"/>
      <c r="D104" s="96"/>
      <c r="E104" s="9" t="s">
        <v>21</v>
      </c>
      <c r="F104" s="9" t="s">
        <v>21</v>
      </c>
      <c r="G104" s="9" t="s">
        <v>21</v>
      </c>
      <c r="H104" s="9" t="s">
        <v>21</v>
      </c>
      <c r="I104" s="9" t="s">
        <v>21</v>
      </c>
      <c r="J104" s="9" t="s">
        <v>21</v>
      </c>
      <c r="K104" s="45" t="s">
        <v>217</v>
      </c>
      <c r="L104" s="45" t="s">
        <v>254</v>
      </c>
      <c r="M104" s="45" t="s">
        <v>218</v>
      </c>
      <c r="N104" s="83"/>
      <c r="O104" s="83"/>
      <c r="P104" s="83"/>
      <c r="Q104" s="81"/>
      <c r="R104" s="83"/>
      <c r="S104" s="83"/>
      <c r="T104" s="103"/>
    </row>
    <row r="105" spans="1:20" ht="147" x14ac:dyDescent="0.2">
      <c r="A105" s="90"/>
      <c r="B105" s="93"/>
      <c r="C105" s="90"/>
      <c r="D105" s="96"/>
      <c r="E105" s="9"/>
      <c r="F105" s="9"/>
      <c r="G105" s="9"/>
      <c r="H105" s="9"/>
      <c r="I105" s="9"/>
      <c r="J105" s="9"/>
      <c r="K105" s="16" t="s">
        <v>189</v>
      </c>
      <c r="L105" s="9" t="s">
        <v>34</v>
      </c>
      <c r="M105" s="9" t="s">
        <v>190</v>
      </c>
      <c r="N105" s="83"/>
      <c r="O105" s="83"/>
      <c r="P105" s="83"/>
      <c r="Q105" s="81"/>
      <c r="R105" s="83"/>
      <c r="S105" s="83"/>
      <c r="T105" s="103"/>
    </row>
    <row r="106" spans="1:20" ht="84" x14ac:dyDescent="0.2">
      <c r="A106" s="90"/>
      <c r="B106" s="93"/>
      <c r="C106" s="90"/>
      <c r="D106" s="96"/>
      <c r="E106" s="9" t="s">
        <v>21</v>
      </c>
      <c r="F106" s="9" t="s">
        <v>21</v>
      </c>
      <c r="G106" s="9" t="s">
        <v>21</v>
      </c>
      <c r="H106" s="9" t="s">
        <v>21</v>
      </c>
      <c r="I106" s="9" t="s">
        <v>21</v>
      </c>
      <c r="J106" s="9" t="s">
        <v>21</v>
      </c>
      <c r="K106" s="9" t="s">
        <v>195</v>
      </c>
      <c r="L106" s="9" t="s">
        <v>34</v>
      </c>
      <c r="M106" s="9" t="s">
        <v>190</v>
      </c>
      <c r="N106" s="83"/>
      <c r="O106" s="83"/>
      <c r="P106" s="83"/>
      <c r="Q106" s="81"/>
      <c r="R106" s="83"/>
      <c r="S106" s="83"/>
      <c r="T106" s="103"/>
    </row>
    <row r="107" spans="1:20" ht="84" x14ac:dyDescent="0.2">
      <c r="A107" s="70"/>
      <c r="B107" s="72"/>
      <c r="C107" s="70"/>
      <c r="D107" s="73"/>
      <c r="E107" s="9"/>
      <c r="F107" s="9"/>
      <c r="G107" s="9"/>
      <c r="H107" s="9"/>
      <c r="I107" s="9"/>
      <c r="J107" s="9"/>
      <c r="K107" s="9" t="s">
        <v>307</v>
      </c>
      <c r="L107" s="9" t="s">
        <v>34</v>
      </c>
      <c r="M107" s="9" t="s">
        <v>270</v>
      </c>
      <c r="N107" s="83"/>
      <c r="O107" s="83"/>
      <c r="P107" s="83"/>
      <c r="Q107" s="81"/>
      <c r="R107" s="83"/>
      <c r="S107" s="83"/>
      <c r="T107" s="74"/>
    </row>
    <row r="108" spans="1:20" ht="157.5" x14ac:dyDescent="0.2">
      <c r="A108" s="20"/>
      <c r="B108" s="21"/>
      <c r="C108" s="20"/>
      <c r="D108" s="22"/>
      <c r="E108" s="9"/>
      <c r="F108" s="9"/>
      <c r="G108" s="9"/>
      <c r="H108" s="9"/>
      <c r="I108" s="9"/>
      <c r="J108" s="9"/>
      <c r="K108" s="16" t="s">
        <v>271</v>
      </c>
      <c r="L108" s="9" t="s">
        <v>34</v>
      </c>
      <c r="M108" s="9" t="s">
        <v>270</v>
      </c>
      <c r="N108" s="82"/>
      <c r="O108" s="82"/>
      <c r="P108" s="82"/>
      <c r="Q108" s="82"/>
      <c r="R108" s="82"/>
      <c r="S108" s="82"/>
      <c r="T108" s="19"/>
    </row>
    <row r="109" spans="1:20" ht="95.25" customHeight="1" x14ac:dyDescent="0.2">
      <c r="A109" s="1" t="s">
        <v>147</v>
      </c>
      <c r="B109" s="2" t="s">
        <v>148</v>
      </c>
      <c r="C109" s="3" t="s">
        <v>274</v>
      </c>
      <c r="D109" s="3" t="s">
        <v>21</v>
      </c>
      <c r="E109" s="2" t="s">
        <v>21</v>
      </c>
      <c r="F109" s="2" t="s">
        <v>21</v>
      </c>
      <c r="G109" s="2" t="s">
        <v>21</v>
      </c>
      <c r="H109" s="8" t="s">
        <v>21</v>
      </c>
      <c r="I109" s="8" t="s">
        <v>21</v>
      </c>
      <c r="J109" s="8" t="s">
        <v>21</v>
      </c>
      <c r="K109" s="8" t="s">
        <v>21</v>
      </c>
      <c r="L109" s="8" t="s">
        <v>21</v>
      </c>
      <c r="M109" s="8" t="s">
        <v>21</v>
      </c>
      <c r="N109" s="23">
        <f>SUM(N110)</f>
        <v>67.599999999999994</v>
      </c>
      <c r="O109" s="23">
        <f t="shared" ref="O109:S109" si="25">SUM(O110)</f>
        <v>67.599999999999994</v>
      </c>
      <c r="P109" s="23">
        <f t="shared" si="25"/>
        <v>72.099999999999994</v>
      </c>
      <c r="Q109" s="23">
        <f t="shared" si="25"/>
        <v>68.3</v>
      </c>
      <c r="R109" s="23">
        <f t="shared" si="25"/>
        <v>72.5</v>
      </c>
      <c r="S109" s="23">
        <f t="shared" si="25"/>
        <v>76.900000000000006</v>
      </c>
      <c r="T109" s="4" t="s">
        <v>21</v>
      </c>
    </row>
    <row r="110" spans="1:20" ht="147" x14ac:dyDescent="0.2">
      <c r="A110" s="89" t="s">
        <v>149</v>
      </c>
      <c r="B110" s="92" t="s">
        <v>148</v>
      </c>
      <c r="C110" s="101" t="s">
        <v>274</v>
      </c>
      <c r="D110" s="95" t="s">
        <v>193</v>
      </c>
      <c r="E110" s="9" t="s">
        <v>30</v>
      </c>
      <c r="F110" s="9" t="s">
        <v>146</v>
      </c>
      <c r="G110" s="9" t="s">
        <v>32</v>
      </c>
      <c r="H110" s="9" t="s">
        <v>21</v>
      </c>
      <c r="I110" s="9" t="s">
        <v>21</v>
      </c>
      <c r="J110" s="9" t="s">
        <v>21</v>
      </c>
      <c r="K110" s="9" t="s">
        <v>36</v>
      </c>
      <c r="L110" s="9" t="s">
        <v>34</v>
      </c>
      <c r="M110" s="9" t="s">
        <v>37</v>
      </c>
      <c r="N110" s="80">
        <v>67.599999999999994</v>
      </c>
      <c r="O110" s="80">
        <v>67.599999999999994</v>
      </c>
      <c r="P110" s="80">
        <v>72.099999999999994</v>
      </c>
      <c r="Q110" s="80">
        <f>ROUND(P110*94.7%,1)</f>
        <v>68.3</v>
      </c>
      <c r="R110" s="80">
        <f>ROUND(Q110*106.2%,1)</f>
        <v>72.5</v>
      </c>
      <c r="S110" s="80">
        <f>ROUND(R110*106%,1)</f>
        <v>76.900000000000006</v>
      </c>
      <c r="T110" s="97" t="s">
        <v>21</v>
      </c>
    </row>
    <row r="111" spans="1:20" ht="147" x14ac:dyDescent="0.2">
      <c r="A111" s="90"/>
      <c r="B111" s="93"/>
      <c r="C111" s="102"/>
      <c r="D111" s="96"/>
      <c r="E111" s="9" t="s">
        <v>21</v>
      </c>
      <c r="F111" s="9" t="s">
        <v>21</v>
      </c>
      <c r="G111" s="9" t="s">
        <v>21</v>
      </c>
      <c r="H111" s="9" t="s">
        <v>21</v>
      </c>
      <c r="I111" s="9" t="s">
        <v>21</v>
      </c>
      <c r="J111" s="9" t="s">
        <v>21</v>
      </c>
      <c r="K111" s="16" t="s">
        <v>189</v>
      </c>
      <c r="L111" s="9" t="s">
        <v>34</v>
      </c>
      <c r="M111" s="9" t="s">
        <v>190</v>
      </c>
      <c r="N111" s="83"/>
      <c r="O111" s="83"/>
      <c r="P111" s="83"/>
      <c r="Q111" s="81"/>
      <c r="R111" s="83"/>
      <c r="S111" s="83"/>
      <c r="T111" s="103"/>
    </row>
    <row r="112" spans="1:20" ht="84" x14ac:dyDescent="0.2">
      <c r="A112" s="90"/>
      <c r="B112" s="93"/>
      <c r="C112" s="102"/>
      <c r="D112" s="96"/>
      <c r="E112" s="9" t="s">
        <v>21</v>
      </c>
      <c r="F112" s="9" t="s">
        <v>21</v>
      </c>
      <c r="G112" s="9" t="s">
        <v>21</v>
      </c>
      <c r="H112" s="9" t="s">
        <v>21</v>
      </c>
      <c r="I112" s="9" t="s">
        <v>21</v>
      </c>
      <c r="J112" s="9" t="s">
        <v>21</v>
      </c>
      <c r="K112" s="9" t="s">
        <v>196</v>
      </c>
      <c r="L112" s="9" t="s">
        <v>34</v>
      </c>
      <c r="M112" s="9" t="s">
        <v>190</v>
      </c>
      <c r="N112" s="83"/>
      <c r="O112" s="83"/>
      <c r="P112" s="83"/>
      <c r="Q112" s="81"/>
      <c r="R112" s="83"/>
      <c r="S112" s="83"/>
      <c r="T112" s="103"/>
    </row>
    <row r="113" spans="1:20" ht="157.5" x14ac:dyDescent="0.2">
      <c r="A113" s="90"/>
      <c r="B113" s="93"/>
      <c r="C113" s="102"/>
      <c r="D113" s="96"/>
      <c r="E113" s="9" t="s">
        <v>21</v>
      </c>
      <c r="F113" s="9" t="s">
        <v>21</v>
      </c>
      <c r="G113" s="9" t="s">
        <v>21</v>
      </c>
      <c r="H113" s="9" t="s">
        <v>21</v>
      </c>
      <c r="I113" s="9" t="s">
        <v>21</v>
      </c>
      <c r="J113" s="9" t="s">
        <v>21</v>
      </c>
      <c r="K113" s="16" t="s">
        <v>271</v>
      </c>
      <c r="L113" s="9" t="s">
        <v>34</v>
      </c>
      <c r="M113" s="9" t="s">
        <v>270</v>
      </c>
      <c r="N113" s="83"/>
      <c r="O113" s="83"/>
      <c r="P113" s="83"/>
      <c r="Q113" s="81"/>
      <c r="R113" s="83"/>
      <c r="S113" s="83"/>
      <c r="T113" s="103"/>
    </row>
    <row r="114" spans="1:20" ht="42" x14ac:dyDescent="0.2">
      <c r="A114" s="90"/>
      <c r="B114" s="93"/>
      <c r="C114" s="102"/>
      <c r="D114" s="96"/>
      <c r="E114" s="9" t="s">
        <v>21</v>
      </c>
      <c r="F114" s="9" t="s">
        <v>21</v>
      </c>
      <c r="G114" s="9" t="s">
        <v>21</v>
      </c>
      <c r="H114" s="9" t="s">
        <v>21</v>
      </c>
      <c r="I114" s="9" t="s">
        <v>21</v>
      </c>
      <c r="J114" s="9" t="s">
        <v>21</v>
      </c>
      <c r="K114" s="9" t="s">
        <v>308</v>
      </c>
      <c r="L114" s="9" t="s">
        <v>34</v>
      </c>
      <c r="M114" s="9" t="s">
        <v>270</v>
      </c>
      <c r="N114" s="83"/>
      <c r="O114" s="83"/>
      <c r="P114" s="83"/>
      <c r="Q114" s="81"/>
      <c r="R114" s="83"/>
      <c r="S114" s="83"/>
      <c r="T114" s="103"/>
    </row>
    <row r="115" spans="1:20" ht="178.5" x14ac:dyDescent="0.2">
      <c r="A115" s="47"/>
      <c r="B115" s="50"/>
      <c r="C115" s="47"/>
      <c r="D115" s="49"/>
      <c r="E115" s="9"/>
      <c r="F115" s="9"/>
      <c r="G115" s="9"/>
      <c r="H115" s="9"/>
      <c r="I115" s="9"/>
      <c r="J115" s="9"/>
      <c r="K115" s="45" t="s">
        <v>187</v>
      </c>
      <c r="L115" s="45" t="s">
        <v>34</v>
      </c>
      <c r="M115" s="45" t="s">
        <v>216</v>
      </c>
      <c r="N115" s="81"/>
      <c r="O115" s="81"/>
      <c r="P115" s="81"/>
      <c r="Q115" s="81"/>
      <c r="R115" s="81"/>
      <c r="S115" s="81"/>
      <c r="T115" s="52"/>
    </row>
    <row r="116" spans="1:20" ht="189" x14ac:dyDescent="0.2">
      <c r="A116" s="47"/>
      <c r="B116" s="50"/>
      <c r="C116" s="47"/>
      <c r="D116" s="49"/>
      <c r="E116" s="9"/>
      <c r="F116" s="9"/>
      <c r="G116" s="9"/>
      <c r="H116" s="9"/>
      <c r="I116" s="9"/>
      <c r="J116" s="9"/>
      <c r="K116" s="45" t="s">
        <v>217</v>
      </c>
      <c r="L116" s="45" t="s">
        <v>254</v>
      </c>
      <c r="M116" s="45" t="s">
        <v>218</v>
      </c>
      <c r="N116" s="82"/>
      <c r="O116" s="82"/>
      <c r="P116" s="82"/>
      <c r="Q116" s="82"/>
      <c r="R116" s="82"/>
      <c r="S116" s="82"/>
      <c r="T116" s="52"/>
    </row>
    <row r="117" spans="1:20" ht="51" customHeight="1" x14ac:dyDescent="0.2">
      <c r="A117" s="1" t="s">
        <v>150</v>
      </c>
      <c r="B117" s="2" t="s">
        <v>151</v>
      </c>
      <c r="C117" s="3" t="s">
        <v>275</v>
      </c>
      <c r="D117" s="3" t="s">
        <v>21</v>
      </c>
      <c r="E117" s="2" t="s">
        <v>21</v>
      </c>
      <c r="F117" s="2" t="s">
        <v>21</v>
      </c>
      <c r="G117" s="2" t="s">
        <v>21</v>
      </c>
      <c r="H117" s="8" t="s">
        <v>21</v>
      </c>
      <c r="I117" s="8" t="s">
        <v>21</v>
      </c>
      <c r="J117" s="8" t="s">
        <v>21</v>
      </c>
      <c r="K117" s="8" t="s">
        <v>21</v>
      </c>
      <c r="L117" s="8" t="s">
        <v>21</v>
      </c>
      <c r="M117" s="8" t="s">
        <v>21</v>
      </c>
      <c r="N117" s="23">
        <f>SUM(N118)</f>
        <v>236.4</v>
      </c>
      <c r="O117" s="23">
        <f t="shared" ref="O117:S117" si="26">SUM(O118)</f>
        <v>236.4</v>
      </c>
      <c r="P117" s="23">
        <f t="shared" si="26"/>
        <v>252.3</v>
      </c>
      <c r="Q117" s="23">
        <f t="shared" si="26"/>
        <v>238.9</v>
      </c>
      <c r="R117" s="23">
        <f t="shared" si="26"/>
        <v>253.7</v>
      </c>
      <c r="S117" s="23">
        <f t="shared" si="26"/>
        <v>268.89999999999998</v>
      </c>
      <c r="T117" s="4" t="s">
        <v>21</v>
      </c>
    </row>
    <row r="118" spans="1:20" ht="147" x14ac:dyDescent="0.2">
      <c r="A118" s="89" t="s">
        <v>152</v>
      </c>
      <c r="B118" s="92" t="s">
        <v>151</v>
      </c>
      <c r="C118" s="101" t="s">
        <v>275</v>
      </c>
      <c r="D118" s="95" t="s">
        <v>193</v>
      </c>
      <c r="E118" s="9" t="s">
        <v>30</v>
      </c>
      <c r="F118" s="9" t="s">
        <v>146</v>
      </c>
      <c r="G118" s="9" t="s">
        <v>32</v>
      </c>
      <c r="H118" s="9" t="s">
        <v>21</v>
      </c>
      <c r="I118" s="9" t="s">
        <v>21</v>
      </c>
      <c r="J118" s="9" t="s">
        <v>21</v>
      </c>
      <c r="K118" s="9" t="s">
        <v>36</v>
      </c>
      <c r="L118" s="9" t="s">
        <v>34</v>
      </c>
      <c r="M118" s="9" t="s">
        <v>37</v>
      </c>
      <c r="N118" s="80">
        <v>236.4</v>
      </c>
      <c r="O118" s="80">
        <v>236.4</v>
      </c>
      <c r="P118" s="80">
        <v>252.3</v>
      </c>
      <c r="Q118" s="80">
        <f>ROUND(P118*94.7%,1)</f>
        <v>238.9</v>
      </c>
      <c r="R118" s="80">
        <f>ROUND(Q118*106.2%,1)</f>
        <v>253.7</v>
      </c>
      <c r="S118" s="80">
        <f>ROUND(R118*106%,1)</f>
        <v>268.89999999999998</v>
      </c>
      <c r="T118" s="97" t="s">
        <v>21</v>
      </c>
    </row>
    <row r="119" spans="1:20" ht="147" x14ac:dyDescent="0.2">
      <c r="A119" s="90"/>
      <c r="B119" s="93"/>
      <c r="C119" s="102"/>
      <c r="D119" s="96"/>
      <c r="E119" s="9" t="s">
        <v>21</v>
      </c>
      <c r="F119" s="9" t="s">
        <v>21</v>
      </c>
      <c r="G119" s="9" t="s">
        <v>21</v>
      </c>
      <c r="H119" s="9" t="s">
        <v>21</v>
      </c>
      <c r="I119" s="9" t="s">
        <v>21</v>
      </c>
      <c r="J119" s="9" t="s">
        <v>21</v>
      </c>
      <c r="K119" s="16" t="s">
        <v>189</v>
      </c>
      <c r="L119" s="9" t="s">
        <v>34</v>
      </c>
      <c r="M119" s="9" t="s">
        <v>190</v>
      </c>
      <c r="N119" s="83"/>
      <c r="O119" s="83"/>
      <c r="P119" s="83"/>
      <c r="Q119" s="81"/>
      <c r="R119" s="83"/>
      <c r="S119" s="83"/>
      <c r="T119" s="103"/>
    </row>
    <row r="120" spans="1:20" ht="84" x14ac:dyDescent="0.2">
      <c r="A120" s="90"/>
      <c r="B120" s="93"/>
      <c r="C120" s="102"/>
      <c r="D120" s="96"/>
      <c r="E120" s="9" t="s">
        <v>21</v>
      </c>
      <c r="F120" s="9" t="s">
        <v>21</v>
      </c>
      <c r="G120" s="9" t="s">
        <v>21</v>
      </c>
      <c r="H120" s="9" t="s">
        <v>21</v>
      </c>
      <c r="I120" s="9" t="s">
        <v>21</v>
      </c>
      <c r="J120" s="9" t="s">
        <v>21</v>
      </c>
      <c r="K120" s="9" t="s">
        <v>219</v>
      </c>
      <c r="L120" s="9" t="s">
        <v>34</v>
      </c>
      <c r="M120" s="9" t="s">
        <v>190</v>
      </c>
      <c r="N120" s="83"/>
      <c r="O120" s="83"/>
      <c r="P120" s="83"/>
      <c r="Q120" s="81"/>
      <c r="R120" s="83"/>
      <c r="S120" s="83"/>
      <c r="T120" s="103"/>
    </row>
    <row r="121" spans="1:20" ht="178.5" x14ac:dyDescent="0.2">
      <c r="A121" s="90"/>
      <c r="B121" s="93"/>
      <c r="C121" s="102"/>
      <c r="D121" s="96"/>
      <c r="E121" s="9" t="s">
        <v>21</v>
      </c>
      <c r="F121" s="9" t="s">
        <v>21</v>
      </c>
      <c r="G121" s="9" t="s">
        <v>21</v>
      </c>
      <c r="H121" s="9" t="s">
        <v>21</v>
      </c>
      <c r="I121" s="9" t="s">
        <v>21</v>
      </c>
      <c r="J121" s="9" t="s">
        <v>21</v>
      </c>
      <c r="K121" s="45" t="s">
        <v>187</v>
      </c>
      <c r="L121" s="45" t="s">
        <v>34</v>
      </c>
      <c r="M121" s="45" t="s">
        <v>216</v>
      </c>
      <c r="N121" s="83"/>
      <c r="O121" s="83"/>
      <c r="P121" s="83"/>
      <c r="Q121" s="81"/>
      <c r="R121" s="83"/>
      <c r="S121" s="83"/>
      <c r="T121" s="103"/>
    </row>
    <row r="122" spans="1:20" ht="189" x14ac:dyDescent="0.2">
      <c r="A122" s="90"/>
      <c r="B122" s="93"/>
      <c r="C122" s="102"/>
      <c r="D122" s="96"/>
      <c r="E122" s="9" t="s">
        <v>21</v>
      </c>
      <c r="F122" s="9" t="s">
        <v>21</v>
      </c>
      <c r="G122" s="9" t="s">
        <v>21</v>
      </c>
      <c r="H122" s="9" t="s">
        <v>21</v>
      </c>
      <c r="I122" s="9" t="s">
        <v>21</v>
      </c>
      <c r="J122" s="9" t="s">
        <v>21</v>
      </c>
      <c r="K122" s="45" t="s">
        <v>217</v>
      </c>
      <c r="L122" s="45" t="s">
        <v>254</v>
      </c>
      <c r="M122" s="45" t="s">
        <v>218</v>
      </c>
      <c r="N122" s="83"/>
      <c r="O122" s="83"/>
      <c r="P122" s="83"/>
      <c r="Q122" s="81"/>
      <c r="R122" s="83"/>
      <c r="S122" s="83"/>
      <c r="T122" s="103"/>
    </row>
    <row r="123" spans="1:20" ht="157.5" x14ac:dyDescent="0.2">
      <c r="A123" s="47"/>
      <c r="B123" s="50"/>
      <c r="C123" s="47"/>
      <c r="D123" s="49"/>
      <c r="E123" s="9"/>
      <c r="F123" s="9"/>
      <c r="G123" s="9"/>
      <c r="H123" s="9"/>
      <c r="I123" s="9"/>
      <c r="J123" s="9"/>
      <c r="K123" s="16" t="s">
        <v>271</v>
      </c>
      <c r="L123" s="9" t="s">
        <v>34</v>
      </c>
      <c r="M123" s="9" t="s">
        <v>270</v>
      </c>
      <c r="N123" s="81"/>
      <c r="O123" s="81"/>
      <c r="P123" s="81"/>
      <c r="Q123" s="81"/>
      <c r="R123" s="81"/>
      <c r="S123" s="81"/>
      <c r="T123" s="52"/>
    </row>
    <row r="124" spans="1:20" ht="52.5" x14ac:dyDescent="0.2">
      <c r="A124" s="47"/>
      <c r="B124" s="50"/>
      <c r="C124" s="47"/>
      <c r="D124" s="49"/>
      <c r="E124" s="9"/>
      <c r="F124" s="9"/>
      <c r="G124" s="9"/>
      <c r="H124" s="9"/>
      <c r="I124" s="9"/>
      <c r="J124" s="9"/>
      <c r="K124" s="9" t="s">
        <v>309</v>
      </c>
      <c r="L124" s="9" t="s">
        <v>34</v>
      </c>
      <c r="M124" s="9" t="s">
        <v>270</v>
      </c>
      <c r="N124" s="82"/>
      <c r="O124" s="82"/>
      <c r="P124" s="82"/>
      <c r="Q124" s="82"/>
      <c r="R124" s="82"/>
      <c r="S124" s="82"/>
      <c r="T124" s="52"/>
    </row>
    <row r="125" spans="1:20" ht="63.75" customHeight="1" x14ac:dyDescent="0.2">
      <c r="A125" s="1" t="s">
        <v>153</v>
      </c>
      <c r="B125" s="2" t="s">
        <v>154</v>
      </c>
      <c r="C125" s="3" t="s">
        <v>277</v>
      </c>
      <c r="D125" s="3" t="s">
        <v>21</v>
      </c>
      <c r="E125" s="2" t="s">
        <v>21</v>
      </c>
      <c r="F125" s="2" t="s">
        <v>21</v>
      </c>
      <c r="G125" s="2" t="s">
        <v>21</v>
      </c>
      <c r="H125" s="8" t="s">
        <v>21</v>
      </c>
      <c r="I125" s="8" t="s">
        <v>21</v>
      </c>
      <c r="J125" s="8" t="s">
        <v>21</v>
      </c>
      <c r="K125" s="8" t="s">
        <v>21</v>
      </c>
      <c r="L125" s="8" t="s">
        <v>21</v>
      </c>
      <c r="M125" s="8" t="s">
        <v>21</v>
      </c>
      <c r="N125" s="23">
        <f>SUM(N126)</f>
        <v>145.6</v>
      </c>
      <c r="O125" s="23">
        <f t="shared" ref="O125:S125" si="27">SUM(O126)</f>
        <v>145.6</v>
      </c>
      <c r="P125" s="23">
        <f t="shared" si="27"/>
        <v>160.1</v>
      </c>
      <c r="Q125" s="23">
        <f t="shared" si="27"/>
        <v>151.6</v>
      </c>
      <c r="R125" s="23">
        <f t="shared" si="27"/>
        <v>161</v>
      </c>
      <c r="S125" s="23">
        <f t="shared" si="27"/>
        <v>170.7</v>
      </c>
      <c r="T125" s="4" t="s">
        <v>21</v>
      </c>
    </row>
    <row r="126" spans="1:20" ht="147" x14ac:dyDescent="0.2">
      <c r="A126" s="89" t="s">
        <v>156</v>
      </c>
      <c r="B126" s="92" t="s">
        <v>154</v>
      </c>
      <c r="C126" s="101" t="s">
        <v>277</v>
      </c>
      <c r="D126" s="95" t="s">
        <v>194</v>
      </c>
      <c r="E126" s="9" t="s">
        <v>30</v>
      </c>
      <c r="F126" s="9" t="s">
        <v>146</v>
      </c>
      <c r="G126" s="9" t="s">
        <v>32</v>
      </c>
      <c r="H126" s="9" t="s">
        <v>21</v>
      </c>
      <c r="I126" s="9" t="s">
        <v>21</v>
      </c>
      <c r="J126" s="9" t="s">
        <v>21</v>
      </c>
      <c r="K126" s="9" t="s">
        <v>36</v>
      </c>
      <c r="L126" s="9" t="s">
        <v>34</v>
      </c>
      <c r="M126" s="9" t="s">
        <v>37</v>
      </c>
      <c r="N126" s="80">
        <v>145.6</v>
      </c>
      <c r="O126" s="80">
        <v>145.6</v>
      </c>
      <c r="P126" s="80">
        <v>160.1</v>
      </c>
      <c r="Q126" s="80">
        <f>ROUND(P126*94.7%,1)</f>
        <v>151.6</v>
      </c>
      <c r="R126" s="80">
        <f>ROUND(Q126*106.2%,1)</f>
        <v>161</v>
      </c>
      <c r="S126" s="80">
        <f>ROUND(R126*106%,1)</f>
        <v>170.7</v>
      </c>
      <c r="T126" s="97" t="s">
        <v>21</v>
      </c>
    </row>
    <row r="127" spans="1:20" ht="147" x14ac:dyDescent="0.2">
      <c r="A127" s="90"/>
      <c r="B127" s="93"/>
      <c r="C127" s="102"/>
      <c r="D127" s="96"/>
      <c r="E127" s="9" t="s">
        <v>21</v>
      </c>
      <c r="F127" s="9" t="s">
        <v>21</v>
      </c>
      <c r="G127" s="9" t="s">
        <v>21</v>
      </c>
      <c r="H127" s="9" t="s">
        <v>21</v>
      </c>
      <c r="I127" s="9" t="s">
        <v>21</v>
      </c>
      <c r="J127" s="9" t="s">
        <v>21</v>
      </c>
      <c r="K127" s="16" t="s">
        <v>189</v>
      </c>
      <c r="L127" s="9" t="s">
        <v>34</v>
      </c>
      <c r="M127" s="9" t="s">
        <v>190</v>
      </c>
      <c r="N127" s="83"/>
      <c r="O127" s="83"/>
      <c r="P127" s="83"/>
      <c r="Q127" s="81"/>
      <c r="R127" s="83"/>
      <c r="S127" s="83"/>
      <c r="T127" s="103"/>
    </row>
    <row r="128" spans="1:20" ht="84" x14ac:dyDescent="0.2">
      <c r="A128" s="90"/>
      <c r="B128" s="93"/>
      <c r="C128" s="102"/>
      <c r="D128" s="96"/>
      <c r="E128" s="9" t="s">
        <v>21</v>
      </c>
      <c r="F128" s="9" t="s">
        <v>21</v>
      </c>
      <c r="G128" s="9" t="s">
        <v>21</v>
      </c>
      <c r="H128" s="9" t="s">
        <v>21</v>
      </c>
      <c r="I128" s="9" t="s">
        <v>21</v>
      </c>
      <c r="J128" s="9" t="s">
        <v>21</v>
      </c>
      <c r="K128" s="9" t="s">
        <v>197</v>
      </c>
      <c r="L128" s="9" t="s">
        <v>34</v>
      </c>
      <c r="M128" s="9" t="s">
        <v>190</v>
      </c>
      <c r="N128" s="83"/>
      <c r="O128" s="83"/>
      <c r="P128" s="83"/>
      <c r="Q128" s="81"/>
      <c r="R128" s="83"/>
      <c r="S128" s="83"/>
      <c r="T128" s="103"/>
    </row>
    <row r="129" spans="1:20" ht="178.5" x14ac:dyDescent="0.2">
      <c r="A129" s="90"/>
      <c r="B129" s="93"/>
      <c r="C129" s="102"/>
      <c r="D129" s="96"/>
      <c r="E129" s="9" t="s">
        <v>21</v>
      </c>
      <c r="F129" s="9" t="s">
        <v>21</v>
      </c>
      <c r="G129" s="9" t="s">
        <v>21</v>
      </c>
      <c r="H129" s="9" t="s">
        <v>21</v>
      </c>
      <c r="I129" s="9" t="s">
        <v>21</v>
      </c>
      <c r="J129" s="9" t="s">
        <v>21</v>
      </c>
      <c r="K129" s="45" t="s">
        <v>187</v>
      </c>
      <c r="L129" s="45" t="s">
        <v>34</v>
      </c>
      <c r="M129" s="45" t="s">
        <v>216</v>
      </c>
      <c r="N129" s="83"/>
      <c r="O129" s="83"/>
      <c r="P129" s="83"/>
      <c r="Q129" s="81"/>
      <c r="R129" s="83"/>
      <c r="S129" s="83"/>
      <c r="T129" s="103"/>
    </row>
    <row r="130" spans="1:20" ht="189" x14ac:dyDescent="0.2">
      <c r="A130" s="90"/>
      <c r="B130" s="93"/>
      <c r="C130" s="102"/>
      <c r="D130" s="96"/>
      <c r="E130" s="9" t="s">
        <v>21</v>
      </c>
      <c r="F130" s="9" t="s">
        <v>21</v>
      </c>
      <c r="G130" s="9" t="s">
        <v>21</v>
      </c>
      <c r="H130" s="9" t="s">
        <v>21</v>
      </c>
      <c r="I130" s="9" t="s">
        <v>21</v>
      </c>
      <c r="J130" s="9" t="s">
        <v>21</v>
      </c>
      <c r="K130" s="45" t="s">
        <v>217</v>
      </c>
      <c r="L130" s="45" t="s">
        <v>254</v>
      </c>
      <c r="M130" s="45" t="s">
        <v>218</v>
      </c>
      <c r="N130" s="83"/>
      <c r="O130" s="83"/>
      <c r="P130" s="83"/>
      <c r="Q130" s="81"/>
      <c r="R130" s="83"/>
      <c r="S130" s="83"/>
      <c r="T130" s="103"/>
    </row>
    <row r="131" spans="1:20" ht="42" x14ac:dyDescent="0.2">
      <c r="A131" s="70"/>
      <c r="B131" s="72"/>
      <c r="C131" s="77"/>
      <c r="D131" s="73"/>
      <c r="E131" s="9"/>
      <c r="F131" s="9"/>
      <c r="G131" s="9"/>
      <c r="H131" s="9"/>
      <c r="I131" s="9"/>
      <c r="J131" s="9"/>
      <c r="K131" s="9" t="s">
        <v>311</v>
      </c>
      <c r="L131" s="9" t="s">
        <v>34</v>
      </c>
      <c r="M131" s="9" t="s">
        <v>270</v>
      </c>
      <c r="N131" s="83"/>
      <c r="O131" s="83"/>
      <c r="P131" s="83"/>
      <c r="Q131" s="81"/>
      <c r="R131" s="83"/>
      <c r="S131" s="83"/>
      <c r="T131" s="74"/>
    </row>
    <row r="132" spans="1:20" ht="157.5" x14ac:dyDescent="0.2">
      <c r="A132" s="47"/>
      <c r="B132" s="50"/>
      <c r="C132" s="47"/>
      <c r="D132" s="49"/>
      <c r="E132" s="9"/>
      <c r="F132" s="9"/>
      <c r="G132" s="9"/>
      <c r="H132" s="9"/>
      <c r="I132" s="9"/>
      <c r="J132" s="9"/>
      <c r="K132" s="16" t="s">
        <v>271</v>
      </c>
      <c r="L132" s="9" t="s">
        <v>34</v>
      </c>
      <c r="M132" s="9" t="s">
        <v>270</v>
      </c>
      <c r="N132" s="81"/>
      <c r="O132" s="81"/>
      <c r="P132" s="81"/>
      <c r="Q132" s="81"/>
      <c r="R132" s="81"/>
      <c r="S132" s="81"/>
      <c r="T132" s="52"/>
    </row>
    <row r="133" spans="1:20" ht="77.25" customHeight="1" x14ac:dyDescent="0.2">
      <c r="A133" s="1" t="s">
        <v>157</v>
      </c>
      <c r="B133" s="2" t="s">
        <v>158</v>
      </c>
      <c r="C133" s="3" t="s">
        <v>155</v>
      </c>
      <c r="D133" s="3" t="s">
        <v>21</v>
      </c>
      <c r="E133" s="2" t="s">
        <v>21</v>
      </c>
      <c r="F133" s="2" t="s">
        <v>21</v>
      </c>
      <c r="G133" s="2" t="s">
        <v>21</v>
      </c>
      <c r="H133" s="8" t="s">
        <v>21</v>
      </c>
      <c r="I133" s="8" t="s">
        <v>21</v>
      </c>
      <c r="J133" s="8" t="s">
        <v>21</v>
      </c>
      <c r="K133" s="8" t="s">
        <v>21</v>
      </c>
      <c r="L133" s="8" t="s">
        <v>21</v>
      </c>
      <c r="M133" s="8" t="s">
        <v>21</v>
      </c>
      <c r="N133" s="23">
        <f>SUM(N134)</f>
        <v>16.899999999999999</v>
      </c>
      <c r="O133" s="23">
        <f t="shared" ref="O133:S133" si="28">SUM(O134)</f>
        <v>16.899999999999999</v>
      </c>
      <c r="P133" s="23">
        <f t="shared" si="28"/>
        <v>18</v>
      </c>
      <c r="Q133" s="23">
        <f t="shared" si="28"/>
        <v>17</v>
      </c>
      <c r="R133" s="23">
        <f t="shared" si="28"/>
        <v>18.100000000000001</v>
      </c>
      <c r="S133" s="23">
        <f t="shared" si="28"/>
        <v>19.2</v>
      </c>
      <c r="T133" s="4" t="s">
        <v>21</v>
      </c>
    </row>
    <row r="134" spans="1:20" ht="147" x14ac:dyDescent="0.2">
      <c r="A134" s="89" t="s">
        <v>159</v>
      </c>
      <c r="B134" s="92" t="s">
        <v>158</v>
      </c>
      <c r="C134" s="101" t="s">
        <v>155</v>
      </c>
      <c r="D134" s="95" t="s">
        <v>193</v>
      </c>
      <c r="E134" s="9" t="s">
        <v>30</v>
      </c>
      <c r="F134" s="9" t="s">
        <v>146</v>
      </c>
      <c r="G134" s="9" t="s">
        <v>32</v>
      </c>
      <c r="H134" s="9" t="s">
        <v>21</v>
      </c>
      <c r="I134" s="9" t="s">
        <v>21</v>
      </c>
      <c r="J134" s="9" t="s">
        <v>21</v>
      </c>
      <c r="K134" s="9" t="s">
        <v>36</v>
      </c>
      <c r="L134" s="9" t="s">
        <v>34</v>
      </c>
      <c r="M134" s="9" t="s">
        <v>37</v>
      </c>
      <c r="N134" s="80">
        <v>16.899999999999999</v>
      </c>
      <c r="O134" s="80">
        <v>16.899999999999999</v>
      </c>
      <c r="P134" s="80">
        <v>18</v>
      </c>
      <c r="Q134" s="80">
        <f>ROUND(P134*94.7%,1)</f>
        <v>17</v>
      </c>
      <c r="R134" s="80">
        <f>ROUND(Q134*106.2%,1)</f>
        <v>18.100000000000001</v>
      </c>
      <c r="S134" s="80">
        <f>ROUND(R134*106%,1)</f>
        <v>19.2</v>
      </c>
      <c r="T134" s="97" t="s">
        <v>21</v>
      </c>
    </row>
    <row r="135" spans="1:20" ht="147" x14ac:dyDescent="0.2">
      <c r="A135" s="90"/>
      <c r="B135" s="93"/>
      <c r="C135" s="102"/>
      <c r="D135" s="96"/>
      <c r="E135" s="9" t="s">
        <v>21</v>
      </c>
      <c r="F135" s="9" t="s">
        <v>21</v>
      </c>
      <c r="G135" s="9" t="s">
        <v>21</v>
      </c>
      <c r="H135" s="9" t="s">
        <v>21</v>
      </c>
      <c r="I135" s="9" t="s">
        <v>21</v>
      </c>
      <c r="J135" s="9" t="s">
        <v>21</v>
      </c>
      <c r="K135" s="16" t="s">
        <v>189</v>
      </c>
      <c r="L135" s="9" t="s">
        <v>34</v>
      </c>
      <c r="M135" s="9" t="s">
        <v>190</v>
      </c>
      <c r="N135" s="83"/>
      <c r="O135" s="83"/>
      <c r="P135" s="83"/>
      <c r="Q135" s="81"/>
      <c r="R135" s="83"/>
      <c r="S135" s="83"/>
      <c r="T135" s="103"/>
    </row>
    <row r="136" spans="1:20" ht="84" x14ac:dyDescent="0.2">
      <c r="A136" s="90"/>
      <c r="B136" s="93"/>
      <c r="C136" s="102"/>
      <c r="D136" s="96"/>
      <c r="E136" s="9" t="s">
        <v>21</v>
      </c>
      <c r="F136" s="9" t="s">
        <v>21</v>
      </c>
      <c r="G136" s="9" t="s">
        <v>21</v>
      </c>
      <c r="H136" s="9" t="s">
        <v>21</v>
      </c>
      <c r="I136" s="9" t="s">
        <v>21</v>
      </c>
      <c r="J136" s="9" t="s">
        <v>21</v>
      </c>
      <c r="K136" s="9" t="s">
        <v>198</v>
      </c>
      <c r="L136" s="9" t="s">
        <v>34</v>
      </c>
      <c r="M136" s="9" t="s">
        <v>190</v>
      </c>
      <c r="N136" s="83"/>
      <c r="O136" s="83"/>
      <c r="P136" s="83"/>
      <c r="Q136" s="81"/>
      <c r="R136" s="83"/>
      <c r="S136" s="83"/>
      <c r="T136" s="103"/>
    </row>
    <row r="137" spans="1:20" ht="178.5" x14ac:dyDescent="0.2">
      <c r="A137" s="90"/>
      <c r="B137" s="93"/>
      <c r="C137" s="102"/>
      <c r="D137" s="96"/>
      <c r="E137" s="9" t="s">
        <v>21</v>
      </c>
      <c r="F137" s="9" t="s">
        <v>21</v>
      </c>
      <c r="G137" s="9" t="s">
        <v>21</v>
      </c>
      <c r="H137" s="9" t="s">
        <v>21</v>
      </c>
      <c r="I137" s="9" t="s">
        <v>21</v>
      </c>
      <c r="J137" s="9" t="s">
        <v>21</v>
      </c>
      <c r="K137" s="45" t="s">
        <v>187</v>
      </c>
      <c r="L137" s="45" t="s">
        <v>34</v>
      </c>
      <c r="M137" s="45" t="s">
        <v>216</v>
      </c>
      <c r="N137" s="83"/>
      <c r="O137" s="83"/>
      <c r="P137" s="83"/>
      <c r="Q137" s="81"/>
      <c r="R137" s="83"/>
      <c r="S137" s="83"/>
      <c r="T137" s="103"/>
    </row>
    <row r="138" spans="1:20" ht="189" x14ac:dyDescent="0.2">
      <c r="A138" s="90"/>
      <c r="B138" s="93"/>
      <c r="C138" s="102"/>
      <c r="D138" s="96"/>
      <c r="E138" s="9" t="s">
        <v>21</v>
      </c>
      <c r="F138" s="9" t="s">
        <v>21</v>
      </c>
      <c r="G138" s="9" t="s">
        <v>21</v>
      </c>
      <c r="H138" s="9" t="s">
        <v>21</v>
      </c>
      <c r="I138" s="9" t="s">
        <v>21</v>
      </c>
      <c r="J138" s="9" t="s">
        <v>21</v>
      </c>
      <c r="K138" s="45" t="s">
        <v>217</v>
      </c>
      <c r="L138" s="45" t="s">
        <v>254</v>
      </c>
      <c r="M138" s="45" t="s">
        <v>218</v>
      </c>
      <c r="N138" s="83"/>
      <c r="O138" s="83"/>
      <c r="P138" s="83"/>
      <c r="Q138" s="81"/>
      <c r="R138" s="83"/>
      <c r="S138" s="83"/>
      <c r="T138" s="103"/>
    </row>
    <row r="139" spans="1:20" ht="157.5" x14ac:dyDescent="0.2">
      <c r="A139" s="47"/>
      <c r="B139" s="50"/>
      <c r="C139" s="47"/>
      <c r="D139" s="49"/>
      <c r="E139" s="9"/>
      <c r="F139" s="9"/>
      <c r="G139" s="9"/>
      <c r="H139" s="9"/>
      <c r="I139" s="9"/>
      <c r="J139" s="9"/>
      <c r="K139" s="16" t="s">
        <v>271</v>
      </c>
      <c r="L139" s="9" t="s">
        <v>34</v>
      </c>
      <c r="M139" s="9" t="s">
        <v>270</v>
      </c>
      <c r="N139" s="81"/>
      <c r="O139" s="81"/>
      <c r="P139" s="81"/>
      <c r="Q139" s="81"/>
      <c r="R139" s="81"/>
      <c r="S139" s="81"/>
      <c r="T139" s="52"/>
    </row>
    <row r="140" spans="1:20" ht="60.75" customHeight="1" x14ac:dyDescent="0.2">
      <c r="A140" s="47"/>
      <c r="B140" s="50"/>
      <c r="C140" s="47"/>
      <c r="D140" s="49"/>
      <c r="E140" s="9"/>
      <c r="F140" s="9"/>
      <c r="G140" s="9"/>
      <c r="H140" s="9"/>
      <c r="I140" s="9"/>
      <c r="J140" s="9"/>
      <c r="K140" s="9" t="s">
        <v>310</v>
      </c>
      <c r="L140" s="9" t="s">
        <v>34</v>
      </c>
      <c r="M140" s="9" t="s">
        <v>270</v>
      </c>
      <c r="N140" s="82"/>
      <c r="O140" s="82"/>
      <c r="P140" s="82"/>
      <c r="Q140" s="82"/>
      <c r="R140" s="82"/>
      <c r="S140" s="82"/>
      <c r="T140" s="52"/>
    </row>
    <row r="141" spans="1:20" ht="31.5" x14ac:dyDescent="0.2">
      <c r="A141" s="1" t="s">
        <v>199</v>
      </c>
      <c r="B141" s="31" t="s">
        <v>201</v>
      </c>
      <c r="C141" s="1" t="s">
        <v>203</v>
      </c>
      <c r="D141" s="17"/>
      <c r="E141" s="9"/>
      <c r="F141" s="9"/>
      <c r="G141" s="9"/>
      <c r="H141" s="9"/>
      <c r="I141" s="9"/>
      <c r="J141" s="9"/>
      <c r="K141" s="9"/>
      <c r="L141" s="9"/>
      <c r="M141" s="9"/>
      <c r="N141" s="23">
        <f>SUM(N142)</f>
        <v>40.200000000000003</v>
      </c>
      <c r="O141" s="23">
        <f>SUM(O142)</f>
        <v>40.200000000000003</v>
      </c>
      <c r="P141" s="23">
        <f t="shared" ref="P141:S141" si="29">SUM(P142)</f>
        <v>38.9</v>
      </c>
      <c r="Q141" s="23">
        <f t="shared" si="29"/>
        <v>36.799999999999997</v>
      </c>
      <c r="R141" s="23">
        <f t="shared" si="29"/>
        <v>39.1</v>
      </c>
      <c r="S141" s="23">
        <f t="shared" si="29"/>
        <v>41.4</v>
      </c>
      <c r="T141" s="32"/>
    </row>
    <row r="142" spans="1:20" ht="144" customHeight="1" x14ac:dyDescent="0.2">
      <c r="A142" s="89" t="s">
        <v>200</v>
      </c>
      <c r="B142" s="92" t="s">
        <v>201</v>
      </c>
      <c r="C142" s="89" t="s">
        <v>203</v>
      </c>
      <c r="D142" s="95" t="s">
        <v>192</v>
      </c>
      <c r="E142" s="9" t="s">
        <v>202</v>
      </c>
      <c r="F142" s="9" t="s">
        <v>204</v>
      </c>
      <c r="G142" s="9" t="s">
        <v>255</v>
      </c>
      <c r="H142" s="9"/>
      <c r="I142" s="9"/>
      <c r="J142" s="9"/>
      <c r="K142" s="16" t="s">
        <v>189</v>
      </c>
      <c r="L142" s="9" t="s">
        <v>34</v>
      </c>
      <c r="M142" s="9" t="s">
        <v>190</v>
      </c>
      <c r="N142" s="80">
        <v>40.200000000000003</v>
      </c>
      <c r="O142" s="80">
        <v>40.200000000000003</v>
      </c>
      <c r="P142" s="80">
        <v>38.9</v>
      </c>
      <c r="Q142" s="80">
        <f>ROUND(P142*94.7%,1)</f>
        <v>36.799999999999997</v>
      </c>
      <c r="R142" s="80">
        <f>ROUND(Q142*106.2%,1)</f>
        <v>39.1</v>
      </c>
      <c r="S142" s="80">
        <f>ROUND(R142*106%,1)</f>
        <v>41.4</v>
      </c>
      <c r="T142" s="30"/>
    </row>
    <row r="143" spans="1:20" ht="192" customHeight="1" x14ac:dyDescent="0.2">
      <c r="A143" s="91"/>
      <c r="B143" s="93"/>
      <c r="C143" s="91"/>
      <c r="D143" s="91"/>
      <c r="E143" s="9" t="s">
        <v>30</v>
      </c>
      <c r="F143" s="9" t="s">
        <v>146</v>
      </c>
      <c r="G143" s="9" t="s">
        <v>32</v>
      </c>
      <c r="H143" s="9"/>
      <c r="I143" s="9"/>
      <c r="J143" s="9"/>
      <c r="K143" s="45" t="s">
        <v>217</v>
      </c>
      <c r="L143" s="45" t="s">
        <v>254</v>
      </c>
      <c r="M143" s="45" t="s">
        <v>218</v>
      </c>
      <c r="N143" s="82"/>
      <c r="O143" s="82"/>
      <c r="P143" s="82"/>
      <c r="Q143" s="82"/>
      <c r="R143" s="82"/>
      <c r="S143" s="82"/>
      <c r="T143" s="52"/>
    </row>
    <row r="144" spans="1:20" ht="146.25" customHeight="1" x14ac:dyDescent="0.2">
      <c r="A144" s="106"/>
      <c r="B144" s="105"/>
      <c r="C144" s="106"/>
      <c r="D144" s="106"/>
      <c r="E144" s="9"/>
      <c r="F144" s="9"/>
      <c r="G144" s="9"/>
      <c r="H144" s="9"/>
      <c r="I144" s="9"/>
      <c r="J144" s="9"/>
      <c r="K144" s="16" t="s">
        <v>271</v>
      </c>
      <c r="L144" s="9" t="s">
        <v>34</v>
      </c>
      <c r="M144" s="9" t="s">
        <v>270</v>
      </c>
      <c r="N144" s="68"/>
      <c r="O144" s="68"/>
      <c r="P144" s="68"/>
      <c r="Q144" s="68"/>
      <c r="R144" s="68"/>
      <c r="S144" s="68"/>
      <c r="T144" s="74"/>
    </row>
    <row r="145" spans="1:20" ht="144" customHeight="1" x14ac:dyDescent="0.2">
      <c r="A145" s="1" t="s">
        <v>221</v>
      </c>
      <c r="B145" s="31" t="s">
        <v>222</v>
      </c>
      <c r="C145" s="1" t="s">
        <v>276</v>
      </c>
      <c r="D145" s="53"/>
      <c r="E145" s="9"/>
      <c r="F145" s="9"/>
      <c r="G145" s="9"/>
      <c r="H145" s="9"/>
      <c r="I145" s="9"/>
      <c r="J145" s="9"/>
      <c r="K145" s="16"/>
      <c r="L145" s="9"/>
      <c r="M145" s="9"/>
      <c r="N145" s="54">
        <f>SUM(N146)</f>
        <v>0</v>
      </c>
      <c r="O145" s="54">
        <f t="shared" ref="O145:S145" si="30">SUM(O146)</f>
        <v>0</v>
      </c>
      <c r="P145" s="54">
        <f t="shared" si="30"/>
        <v>69.099999999999994</v>
      </c>
      <c r="Q145" s="54">
        <f t="shared" si="30"/>
        <v>65.400000000000006</v>
      </c>
      <c r="R145" s="54">
        <f t="shared" si="30"/>
        <v>69.5</v>
      </c>
      <c r="S145" s="54">
        <f t="shared" si="30"/>
        <v>73.7</v>
      </c>
      <c r="T145" s="32"/>
    </row>
    <row r="146" spans="1:20" ht="189.75" customHeight="1" x14ac:dyDescent="0.2">
      <c r="A146" s="89" t="s">
        <v>221</v>
      </c>
      <c r="B146" s="92" t="s">
        <v>222</v>
      </c>
      <c r="C146" s="101" t="s">
        <v>276</v>
      </c>
      <c r="D146" s="95" t="s">
        <v>53</v>
      </c>
      <c r="E146" s="9" t="s">
        <v>30</v>
      </c>
      <c r="F146" s="9" t="s">
        <v>146</v>
      </c>
      <c r="G146" s="9" t="s">
        <v>32</v>
      </c>
      <c r="H146" s="9"/>
      <c r="I146" s="9"/>
      <c r="J146" s="9"/>
      <c r="K146" s="45" t="s">
        <v>217</v>
      </c>
      <c r="L146" s="45" t="s">
        <v>254</v>
      </c>
      <c r="M146" s="45" t="s">
        <v>218</v>
      </c>
      <c r="N146" s="80"/>
      <c r="O146" s="80"/>
      <c r="P146" s="80">
        <v>69.099999999999994</v>
      </c>
      <c r="Q146" s="80">
        <f>ROUND(P146*94.7%,1)</f>
        <v>65.400000000000006</v>
      </c>
      <c r="R146" s="80">
        <f>ROUND(Q146*106.2%,1)</f>
        <v>69.5</v>
      </c>
      <c r="S146" s="80">
        <f>ROUND(R146*106%,1)</f>
        <v>73.7</v>
      </c>
      <c r="T146" s="52"/>
    </row>
    <row r="147" spans="1:20" ht="150" customHeight="1" x14ac:dyDescent="0.2">
      <c r="A147" s="91"/>
      <c r="B147" s="94"/>
      <c r="C147" s="102"/>
      <c r="D147" s="91"/>
      <c r="E147" s="9"/>
      <c r="F147" s="9"/>
      <c r="G147" s="9"/>
      <c r="H147" s="9"/>
      <c r="I147" s="9"/>
      <c r="J147" s="9"/>
      <c r="K147" s="16" t="s">
        <v>271</v>
      </c>
      <c r="L147" s="9" t="s">
        <v>34</v>
      </c>
      <c r="M147" s="9" t="s">
        <v>270</v>
      </c>
      <c r="N147" s="81"/>
      <c r="O147" s="81"/>
      <c r="P147" s="81"/>
      <c r="Q147" s="81"/>
      <c r="R147" s="81"/>
      <c r="S147" s="81"/>
      <c r="T147" s="74"/>
    </row>
    <row r="148" spans="1:20" ht="111.75" customHeight="1" x14ac:dyDescent="0.2">
      <c r="A148" s="106"/>
      <c r="B148" s="105"/>
      <c r="C148" s="124"/>
      <c r="D148" s="106"/>
      <c r="E148" s="9"/>
      <c r="F148" s="9"/>
      <c r="G148" s="9"/>
      <c r="H148" s="9"/>
      <c r="I148" s="9"/>
      <c r="J148" s="9"/>
      <c r="K148" s="9" t="s">
        <v>310</v>
      </c>
      <c r="L148" s="9" t="s">
        <v>34</v>
      </c>
      <c r="M148" s="9" t="s">
        <v>270</v>
      </c>
      <c r="N148" s="82"/>
      <c r="O148" s="82"/>
      <c r="P148" s="82"/>
      <c r="Q148" s="82"/>
      <c r="R148" s="82"/>
      <c r="S148" s="82"/>
      <c r="T148" s="74"/>
    </row>
    <row r="149" spans="1:20" x14ac:dyDescent="0.2">
      <c r="A149" s="1" t="s">
        <v>160</v>
      </c>
      <c r="B149" s="2" t="s">
        <v>21</v>
      </c>
      <c r="C149" s="3" t="s">
        <v>161</v>
      </c>
      <c r="D149" s="3" t="s">
        <v>21</v>
      </c>
      <c r="E149" s="2" t="s">
        <v>21</v>
      </c>
      <c r="F149" s="2" t="s">
        <v>21</v>
      </c>
      <c r="G149" s="2" t="s">
        <v>21</v>
      </c>
      <c r="H149" s="8" t="s">
        <v>21</v>
      </c>
      <c r="I149" s="8" t="s">
        <v>21</v>
      </c>
      <c r="J149" s="8" t="s">
        <v>21</v>
      </c>
      <c r="K149" s="8" t="s">
        <v>21</v>
      </c>
      <c r="L149" s="8" t="s">
        <v>21</v>
      </c>
      <c r="M149" s="8" t="s">
        <v>21</v>
      </c>
      <c r="N149" s="23">
        <f>SUM(N150)</f>
        <v>195.1</v>
      </c>
      <c r="O149" s="23">
        <f t="shared" ref="O149:S149" si="31">SUM(O150)</f>
        <v>195.1</v>
      </c>
      <c r="P149" s="23">
        <f t="shared" si="31"/>
        <v>200</v>
      </c>
      <c r="Q149" s="23">
        <f t="shared" si="31"/>
        <v>189.4</v>
      </c>
      <c r="R149" s="23">
        <f t="shared" si="31"/>
        <v>201.1</v>
      </c>
      <c r="S149" s="23">
        <f t="shared" si="31"/>
        <v>213.2</v>
      </c>
      <c r="T149" s="4" t="s">
        <v>21</v>
      </c>
    </row>
    <row r="150" spans="1:20" ht="43.5" customHeight="1" x14ac:dyDescent="0.2">
      <c r="A150" s="1" t="s">
        <v>162</v>
      </c>
      <c r="B150" s="2" t="s">
        <v>27</v>
      </c>
      <c r="C150" s="3" t="s">
        <v>163</v>
      </c>
      <c r="D150" s="3" t="s">
        <v>21</v>
      </c>
      <c r="E150" s="2" t="s">
        <v>21</v>
      </c>
      <c r="F150" s="2" t="s">
        <v>21</v>
      </c>
      <c r="G150" s="2" t="s">
        <v>21</v>
      </c>
      <c r="H150" s="8" t="s">
        <v>21</v>
      </c>
      <c r="I150" s="8" t="s">
        <v>21</v>
      </c>
      <c r="J150" s="8" t="s">
        <v>21</v>
      </c>
      <c r="K150" s="8" t="s">
        <v>21</v>
      </c>
      <c r="L150" s="8" t="s">
        <v>21</v>
      </c>
      <c r="M150" s="8" t="s">
        <v>21</v>
      </c>
      <c r="N150" s="23">
        <f>SUM(N151)</f>
        <v>195.1</v>
      </c>
      <c r="O150" s="23">
        <f t="shared" ref="O150:S150" si="32">SUM(O151)</f>
        <v>195.1</v>
      </c>
      <c r="P150" s="23">
        <f t="shared" si="32"/>
        <v>200</v>
      </c>
      <c r="Q150" s="23">
        <f t="shared" si="32"/>
        <v>189.4</v>
      </c>
      <c r="R150" s="23">
        <f t="shared" si="32"/>
        <v>201.1</v>
      </c>
      <c r="S150" s="23">
        <f t="shared" si="32"/>
        <v>213.2</v>
      </c>
      <c r="T150" s="4" t="s">
        <v>21</v>
      </c>
    </row>
    <row r="151" spans="1:20" ht="147" x14ac:dyDescent="0.2">
      <c r="A151" s="89" t="s">
        <v>164</v>
      </c>
      <c r="B151" s="92" t="s">
        <v>27</v>
      </c>
      <c r="C151" s="89" t="s">
        <v>163</v>
      </c>
      <c r="D151" s="95" t="s">
        <v>165</v>
      </c>
      <c r="E151" s="9" t="s">
        <v>30</v>
      </c>
      <c r="F151" s="9" t="s">
        <v>72</v>
      </c>
      <c r="G151" s="9" t="s">
        <v>32</v>
      </c>
      <c r="H151" s="9" t="s">
        <v>166</v>
      </c>
      <c r="I151" s="9" t="s">
        <v>34</v>
      </c>
      <c r="J151" s="9" t="s">
        <v>253</v>
      </c>
      <c r="K151" s="16" t="s">
        <v>189</v>
      </c>
      <c r="L151" s="9" t="s">
        <v>34</v>
      </c>
      <c r="M151" s="9" t="s">
        <v>190</v>
      </c>
      <c r="N151" s="80">
        <v>195.1</v>
      </c>
      <c r="O151" s="80">
        <v>195.1</v>
      </c>
      <c r="P151" s="80">
        <v>200</v>
      </c>
      <c r="Q151" s="80">
        <f>ROUND(P151*94.7%,1)</f>
        <v>189.4</v>
      </c>
      <c r="R151" s="80">
        <f>ROUND(Q151*106.2%,1)</f>
        <v>201.1</v>
      </c>
      <c r="S151" s="80">
        <f>ROUND(R151*106%,1)</f>
        <v>213.2</v>
      </c>
      <c r="T151" s="97" t="s">
        <v>21</v>
      </c>
    </row>
    <row r="152" spans="1:20" ht="147" x14ac:dyDescent="0.2">
      <c r="A152" s="90"/>
      <c r="B152" s="93"/>
      <c r="C152" s="90"/>
      <c r="D152" s="96"/>
      <c r="E152" s="9" t="s">
        <v>250</v>
      </c>
      <c r="F152" s="9" t="s">
        <v>251</v>
      </c>
      <c r="G152" s="9" t="s">
        <v>252</v>
      </c>
      <c r="H152" s="9" t="s">
        <v>191</v>
      </c>
      <c r="I152" s="9" t="s">
        <v>34</v>
      </c>
      <c r="J152" s="9" t="s">
        <v>190</v>
      </c>
      <c r="K152" s="9" t="s">
        <v>36</v>
      </c>
      <c r="L152" s="9" t="s">
        <v>34</v>
      </c>
      <c r="M152" s="9" t="s">
        <v>37</v>
      </c>
      <c r="N152" s="83"/>
      <c r="O152" s="83"/>
      <c r="P152" s="83"/>
      <c r="Q152" s="81"/>
      <c r="R152" s="83"/>
      <c r="S152" s="83"/>
      <c r="T152" s="103"/>
    </row>
    <row r="153" spans="1:20" ht="147" customHeight="1" x14ac:dyDescent="0.2">
      <c r="A153" s="90"/>
      <c r="B153" s="93"/>
      <c r="C153" s="90"/>
      <c r="D153" s="96"/>
      <c r="E153" s="12"/>
      <c r="F153" s="9"/>
      <c r="G153" s="9"/>
      <c r="H153" s="9" t="s">
        <v>312</v>
      </c>
      <c r="I153" s="40" t="s">
        <v>34</v>
      </c>
      <c r="J153" s="9" t="s">
        <v>313</v>
      </c>
      <c r="K153" s="16" t="s">
        <v>271</v>
      </c>
      <c r="L153" s="9" t="s">
        <v>34</v>
      </c>
      <c r="M153" s="9" t="s">
        <v>270</v>
      </c>
      <c r="N153" s="83"/>
      <c r="O153" s="83"/>
      <c r="P153" s="83"/>
      <c r="Q153" s="82"/>
      <c r="R153" s="83"/>
      <c r="S153" s="83"/>
      <c r="T153" s="103"/>
    </row>
    <row r="154" spans="1:20" x14ac:dyDescent="0.2">
      <c r="A154" s="1" t="s">
        <v>167</v>
      </c>
      <c r="B154" s="2" t="s">
        <v>21</v>
      </c>
      <c r="C154" s="3" t="s">
        <v>168</v>
      </c>
      <c r="D154" s="3" t="s">
        <v>21</v>
      </c>
      <c r="E154" s="2" t="s">
        <v>21</v>
      </c>
      <c r="F154" s="2" t="s">
        <v>21</v>
      </c>
      <c r="G154" s="2" t="s">
        <v>21</v>
      </c>
      <c r="H154" s="8" t="s">
        <v>21</v>
      </c>
      <c r="I154" s="8" t="s">
        <v>21</v>
      </c>
      <c r="J154" s="8" t="s">
        <v>21</v>
      </c>
      <c r="K154" s="8" t="s">
        <v>21</v>
      </c>
      <c r="L154" s="8" t="s">
        <v>21</v>
      </c>
      <c r="M154" s="8" t="s">
        <v>21</v>
      </c>
      <c r="N154" s="23">
        <f>SUM(N155)</f>
        <v>248</v>
      </c>
      <c r="O154" s="23">
        <f t="shared" ref="O154:S154" si="33">SUM(O155)</f>
        <v>216.6</v>
      </c>
      <c r="P154" s="23">
        <f t="shared" si="33"/>
        <v>39</v>
      </c>
      <c r="Q154" s="23">
        <f t="shared" si="33"/>
        <v>36.9</v>
      </c>
      <c r="R154" s="23">
        <f t="shared" si="33"/>
        <v>39.200000000000003</v>
      </c>
      <c r="S154" s="23">
        <f t="shared" si="33"/>
        <v>41.6</v>
      </c>
      <c r="T154" s="4" t="s">
        <v>21</v>
      </c>
    </row>
    <row r="155" spans="1:20" ht="45.75" customHeight="1" x14ac:dyDescent="0.2">
      <c r="A155" s="29" t="s">
        <v>169</v>
      </c>
      <c r="B155" s="2" t="s">
        <v>170</v>
      </c>
      <c r="C155" s="3" t="s">
        <v>171</v>
      </c>
      <c r="D155" s="3" t="s">
        <v>21</v>
      </c>
      <c r="E155" s="2" t="s">
        <v>21</v>
      </c>
      <c r="F155" s="2" t="s">
        <v>21</v>
      </c>
      <c r="G155" s="2" t="s">
        <v>21</v>
      </c>
      <c r="H155" s="8" t="s">
        <v>21</v>
      </c>
      <c r="I155" s="8" t="s">
        <v>21</v>
      </c>
      <c r="J155" s="8" t="s">
        <v>21</v>
      </c>
      <c r="K155" s="8" t="s">
        <v>21</v>
      </c>
      <c r="L155" s="8" t="s">
        <v>21</v>
      </c>
      <c r="M155" s="8" t="s">
        <v>21</v>
      </c>
      <c r="N155" s="23">
        <f>SUM(N156)</f>
        <v>248</v>
      </c>
      <c r="O155" s="23">
        <f t="shared" ref="O155:S155" si="34">SUM(O156)</f>
        <v>216.6</v>
      </c>
      <c r="P155" s="23">
        <f t="shared" si="34"/>
        <v>39</v>
      </c>
      <c r="Q155" s="23">
        <f t="shared" si="34"/>
        <v>36.9</v>
      </c>
      <c r="R155" s="23">
        <f t="shared" si="34"/>
        <v>39.200000000000003</v>
      </c>
      <c r="S155" s="23">
        <f t="shared" si="34"/>
        <v>41.6</v>
      </c>
      <c r="T155" s="4" t="s">
        <v>21</v>
      </c>
    </row>
    <row r="156" spans="1:20" ht="157.5" x14ac:dyDescent="0.2">
      <c r="A156" s="84" t="s">
        <v>172</v>
      </c>
      <c r="B156" s="86" t="s">
        <v>170</v>
      </c>
      <c r="C156" s="84" t="s">
        <v>171</v>
      </c>
      <c r="D156" s="88" t="s">
        <v>212</v>
      </c>
      <c r="E156" s="9" t="s">
        <v>30</v>
      </c>
      <c r="F156" s="9" t="s">
        <v>173</v>
      </c>
      <c r="G156" s="9" t="s">
        <v>32</v>
      </c>
      <c r="H156" s="9" t="s">
        <v>21</v>
      </c>
      <c r="I156" s="9" t="s">
        <v>21</v>
      </c>
      <c r="J156" s="9" t="s">
        <v>21</v>
      </c>
      <c r="K156" s="16" t="s">
        <v>271</v>
      </c>
      <c r="L156" s="9" t="s">
        <v>34</v>
      </c>
      <c r="M156" s="9" t="s">
        <v>270</v>
      </c>
      <c r="N156" s="80">
        <v>248</v>
      </c>
      <c r="O156" s="80">
        <v>216.6</v>
      </c>
      <c r="P156" s="80">
        <v>39</v>
      </c>
      <c r="Q156" s="80">
        <f>ROUND(P156*94.7%,1)</f>
        <v>36.9</v>
      </c>
      <c r="R156" s="80">
        <f>ROUND(Q156*106.2%,1)</f>
        <v>39.200000000000003</v>
      </c>
      <c r="S156" s="80">
        <f>ROUND(R156*106%,1)</f>
        <v>41.6</v>
      </c>
      <c r="T156" s="97" t="s">
        <v>21</v>
      </c>
    </row>
    <row r="157" spans="1:20" ht="147" x14ac:dyDescent="0.2">
      <c r="A157" s="84"/>
      <c r="B157" s="86"/>
      <c r="C157" s="84"/>
      <c r="D157" s="88"/>
      <c r="E157" s="9" t="s">
        <v>21</v>
      </c>
      <c r="F157" s="9" t="s">
        <v>21</v>
      </c>
      <c r="G157" s="9" t="s">
        <v>21</v>
      </c>
      <c r="H157" s="9" t="s">
        <v>21</v>
      </c>
      <c r="I157" s="9" t="s">
        <v>21</v>
      </c>
      <c r="J157" s="9" t="s">
        <v>21</v>
      </c>
      <c r="K157" s="9" t="s">
        <v>36</v>
      </c>
      <c r="L157" s="9" t="s">
        <v>34</v>
      </c>
      <c r="M157" s="9" t="s">
        <v>37</v>
      </c>
      <c r="N157" s="83"/>
      <c r="O157" s="83"/>
      <c r="P157" s="83"/>
      <c r="Q157" s="81"/>
      <c r="R157" s="83"/>
      <c r="S157" s="83"/>
      <c r="T157" s="103"/>
    </row>
    <row r="158" spans="1:20" ht="151.5" customHeight="1" x14ac:dyDescent="0.2">
      <c r="A158" s="85"/>
      <c r="B158" s="87"/>
      <c r="C158" s="85"/>
      <c r="D158" s="85"/>
      <c r="E158" s="44"/>
      <c r="F158" s="44"/>
      <c r="G158" s="44"/>
      <c r="H158" s="44"/>
      <c r="I158" s="44"/>
      <c r="J158" s="44"/>
      <c r="K158" s="9" t="s">
        <v>210</v>
      </c>
      <c r="L158" s="9" t="s">
        <v>34</v>
      </c>
      <c r="M158" s="9" t="s">
        <v>211</v>
      </c>
      <c r="N158" s="81"/>
      <c r="O158" s="81"/>
      <c r="P158" s="81"/>
      <c r="Q158" s="81"/>
      <c r="R158" s="81"/>
      <c r="S158" s="81"/>
      <c r="T158" s="36"/>
    </row>
    <row r="159" spans="1:20" ht="151.5" customHeight="1" x14ac:dyDescent="0.2">
      <c r="A159" s="85"/>
      <c r="B159" s="87"/>
      <c r="C159" s="85"/>
      <c r="D159" s="85"/>
      <c r="E159" s="44"/>
      <c r="F159" s="44"/>
      <c r="G159" s="44"/>
      <c r="H159" s="44"/>
      <c r="I159" s="44"/>
      <c r="J159" s="44"/>
      <c r="K159" s="16" t="s">
        <v>189</v>
      </c>
      <c r="L159" s="9" t="s">
        <v>34</v>
      </c>
      <c r="M159" s="9" t="s">
        <v>190</v>
      </c>
      <c r="N159" s="81"/>
      <c r="O159" s="81"/>
      <c r="P159" s="81"/>
      <c r="Q159" s="81"/>
      <c r="R159" s="81"/>
      <c r="S159" s="81"/>
      <c r="T159" s="67"/>
    </row>
    <row r="160" spans="1:20" ht="81.75" customHeight="1" thickBot="1" x14ac:dyDescent="0.25">
      <c r="A160" s="85"/>
      <c r="B160" s="87"/>
      <c r="C160" s="85"/>
      <c r="D160" s="85"/>
      <c r="E160" s="44"/>
      <c r="F160" s="44"/>
      <c r="G160" s="44"/>
      <c r="H160" s="44"/>
      <c r="I160" s="44"/>
      <c r="J160" s="44"/>
      <c r="K160" s="44" t="s">
        <v>291</v>
      </c>
      <c r="L160" s="44" t="s">
        <v>34</v>
      </c>
      <c r="M160" s="44" t="s">
        <v>273</v>
      </c>
      <c r="N160" s="104"/>
      <c r="O160" s="104"/>
      <c r="P160" s="104"/>
      <c r="Q160" s="104"/>
      <c r="R160" s="104"/>
      <c r="S160" s="104"/>
      <c r="T160" s="67"/>
    </row>
    <row r="161" spans="1:20" ht="13.5" thickTop="1" x14ac:dyDescent="0.2">
      <c r="A161" s="119" t="s">
        <v>18</v>
      </c>
      <c r="B161" s="120"/>
      <c r="C161" s="120"/>
      <c r="D161" s="121"/>
      <c r="E161" s="6"/>
      <c r="F161" s="6"/>
      <c r="G161" s="6"/>
      <c r="H161" s="7"/>
      <c r="I161" s="7"/>
      <c r="J161" s="7"/>
      <c r="K161" s="7"/>
      <c r="L161" s="7"/>
      <c r="M161" s="7"/>
      <c r="N161" s="24">
        <f>N10</f>
        <v>56075.799999999996</v>
      </c>
      <c r="O161" s="24">
        <f t="shared" ref="O161:S161" si="35">O10</f>
        <v>44837.409999999996</v>
      </c>
      <c r="P161" s="24">
        <f t="shared" si="35"/>
        <v>51781.599999999991</v>
      </c>
      <c r="Q161" s="24">
        <f t="shared" si="35"/>
        <v>49037.100000000006</v>
      </c>
      <c r="R161" s="24">
        <f t="shared" si="35"/>
        <v>52077.3</v>
      </c>
      <c r="S161" s="24">
        <f t="shared" si="35"/>
        <v>55202.19999999999</v>
      </c>
      <c r="T161" s="7"/>
    </row>
    <row r="162" spans="1:20" ht="14.1" hidden="1" customHeight="1" x14ac:dyDescent="0.2">
      <c r="N162">
        <v>35827.800000000003</v>
      </c>
      <c r="O162">
        <v>31599.4</v>
      </c>
      <c r="P162">
        <v>48149.9</v>
      </c>
      <c r="Q162">
        <v>42217.9</v>
      </c>
    </row>
    <row r="163" spans="1:20" ht="14.1" hidden="1" customHeight="1" x14ac:dyDescent="0.2">
      <c r="K163" s="34" t="s">
        <v>205</v>
      </c>
      <c r="N163" s="28">
        <f>N161-N162</f>
        <v>20247.999999999993</v>
      </c>
      <c r="O163" s="28">
        <f t="shared" ref="O163:S163" si="36">O161-O162</f>
        <v>13238.009999999995</v>
      </c>
      <c r="P163" s="28">
        <f t="shared" si="36"/>
        <v>3631.6999999999898</v>
      </c>
      <c r="Q163" s="28">
        <f t="shared" si="36"/>
        <v>6819.2000000000044</v>
      </c>
      <c r="R163" s="28">
        <f t="shared" si="36"/>
        <v>52077.3</v>
      </c>
      <c r="S163" s="28">
        <f t="shared" si="36"/>
        <v>55202.19999999999</v>
      </c>
    </row>
    <row r="164" spans="1:20" ht="14.1" customHeight="1" x14ac:dyDescent="0.2">
      <c r="N164" s="18">
        <v>56075.8</v>
      </c>
      <c r="O164" s="18">
        <v>44837.4</v>
      </c>
      <c r="P164" s="18">
        <v>51781.7</v>
      </c>
      <c r="Q164" s="18">
        <f>P164*94.7%</f>
        <v>49037.269899999999</v>
      </c>
      <c r="R164" s="18">
        <f>Q164*106.2%</f>
        <v>52077.580633800004</v>
      </c>
      <c r="S164" s="18">
        <f>R164*106%</f>
        <v>55202.235471828004</v>
      </c>
    </row>
    <row r="165" spans="1:20" ht="14.1" customHeight="1" x14ac:dyDescent="0.25">
      <c r="N165" s="25">
        <f>N161-N164</f>
        <v>0</v>
      </c>
      <c r="O165" s="25">
        <f t="shared" ref="O165:S165" si="37">O161-O164</f>
        <v>9.9999999947613105E-3</v>
      </c>
      <c r="P165" s="25">
        <f t="shared" si="37"/>
        <v>-0.10000000000582077</v>
      </c>
      <c r="Q165" s="25">
        <f t="shared" si="37"/>
        <v>-0.16989999999350403</v>
      </c>
      <c r="R165" s="25">
        <f t="shared" si="37"/>
        <v>-0.28063380000094185</v>
      </c>
      <c r="S165" s="25">
        <f t="shared" si="37"/>
        <v>-3.5471828014124185E-2</v>
      </c>
    </row>
    <row r="166" spans="1:20" ht="51" customHeight="1" x14ac:dyDescent="0.2">
      <c r="A166" s="108"/>
      <c r="B166" s="108"/>
      <c r="C166" s="108"/>
      <c r="D166" s="108"/>
      <c r="E166" s="108"/>
      <c r="F166" s="108"/>
      <c r="G166" s="108"/>
      <c r="H166" s="108"/>
      <c r="I166" s="108"/>
      <c r="N166" s="26"/>
      <c r="O166" s="26"/>
    </row>
    <row r="167" spans="1:20" ht="14.1" customHeight="1" x14ac:dyDescent="0.2">
      <c r="A167" s="107"/>
      <c r="B167" s="107"/>
      <c r="C167" s="107"/>
      <c r="D167" s="107"/>
      <c r="E167" s="107"/>
      <c r="F167" s="107"/>
      <c r="G167" s="107"/>
      <c r="H167" s="107"/>
      <c r="I167" s="107"/>
    </row>
    <row r="168" spans="1:20" ht="36.75" customHeight="1" x14ac:dyDescent="0.2">
      <c r="A168" s="107"/>
      <c r="B168" s="107"/>
      <c r="C168" s="107"/>
      <c r="D168" s="107"/>
      <c r="E168" s="107"/>
      <c r="F168" s="107"/>
      <c r="G168" s="107"/>
      <c r="H168" s="107"/>
      <c r="I168" s="107"/>
    </row>
    <row r="169" spans="1:20" ht="14.1" customHeight="1" x14ac:dyDescent="0.2"/>
    <row r="170" spans="1:20" ht="14.1" customHeight="1" x14ac:dyDescent="0.2"/>
    <row r="171" spans="1:20" ht="14.1" customHeight="1" x14ac:dyDescent="0.2"/>
    <row r="172" spans="1:20" ht="14.1" customHeight="1" x14ac:dyDescent="0.2"/>
    <row r="173" spans="1:20" ht="14.1" customHeight="1" x14ac:dyDescent="0.2"/>
    <row r="174" spans="1:20" ht="14.1" customHeight="1" x14ac:dyDescent="0.2"/>
    <row r="175" spans="1:20" ht="14.1" customHeight="1" x14ac:dyDescent="0.2"/>
    <row r="176" spans="1:20" ht="14.1" customHeight="1" x14ac:dyDescent="0.2"/>
    <row r="177" spans="1:1" ht="14.1" customHeight="1" x14ac:dyDescent="0.2"/>
    <row r="178" spans="1:1" ht="14.1" customHeight="1" x14ac:dyDescent="0.2">
      <c r="A178" t="s">
        <v>188</v>
      </c>
    </row>
    <row r="179" spans="1:1" ht="14.1" customHeight="1" x14ac:dyDescent="0.2"/>
    <row r="180" spans="1:1" ht="14.1" customHeight="1" x14ac:dyDescent="0.2"/>
    <row r="181" spans="1:1" ht="14.1" customHeight="1" x14ac:dyDescent="0.2"/>
    <row r="182" spans="1:1" ht="14.1" customHeight="1" x14ac:dyDescent="0.2"/>
    <row r="183" spans="1:1" ht="13.9" customHeight="1" x14ac:dyDescent="0.2"/>
    <row r="184" spans="1:1" ht="14.1" customHeight="1" x14ac:dyDescent="0.2"/>
    <row r="185" spans="1:1" ht="13.9" customHeight="1" x14ac:dyDescent="0.2"/>
    <row r="186" spans="1:1" ht="14.1" customHeight="1" x14ac:dyDescent="0.2"/>
    <row r="187" spans="1:1" ht="14.1" customHeight="1" x14ac:dyDescent="0.2"/>
    <row r="188" spans="1:1" ht="14.1" customHeight="1" x14ac:dyDescent="0.2"/>
    <row r="189" spans="1:1" ht="14.1" customHeight="1" x14ac:dyDescent="0.2"/>
    <row r="190" spans="1:1" ht="14.1" customHeight="1" x14ac:dyDescent="0.2"/>
    <row r="191" spans="1:1" ht="14.1" customHeight="1" x14ac:dyDescent="0.2"/>
    <row r="192" spans="1:1"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row r="219" ht="14.1" customHeight="1" x14ac:dyDescent="0.2"/>
    <row r="220" ht="14.1" customHeight="1" x14ac:dyDescent="0.2"/>
    <row r="221" ht="14.1" customHeight="1" x14ac:dyDescent="0.2"/>
    <row r="222" ht="14.1" customHeight="1" x14ac:dyDescent="0.2"/>
    <row r="223" ht="14.1" customHeight="1" x14ac:dyDescent="0.2"/>
    <row r="224" ht="14.1" customHeight="1" x14ac:dyDescent="0.2"/>
    <row r="225" ht="14.1" customHeight="1" x14ac:dyDescent="0.2"/>
    <row r="226" ht="14.1" customHeight="1" x14ac:dyDescent="0.2"/>
    <row r="227" ht="14.1" customHeight="1" x14ac:dyDescent="0.2"/>
    <row r="228" ht="14.1" customHeight="1" x14ac:dyDescent="0.2"/>
    <row r="229" ht="14.1" customHeight="1" x14ac:dyDescent="0.2"/>
    <row r="230" ht="14.1" customHeight="1" x14ac:dyDescent="0.2"/>
    <row r="231" ht="14.1" customHeight="1" x14ac:dyDescent="0.2"/>
    <row r="232" ht="14.1" customHeight="1" x14ac:dyDescent="0.2"/>
    <row r="233" ht="14.1" customHeight="1" x14ac:dyDescent="0.2"/>
    <row r="234" ht="14.1"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49" ht="14.1" customHeight="1" x14ac:dyDescent="0.2"/>
    <row r="250"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4.1" customHeight="1" x14ac:dyDescent="0.2"/>
    <row r="257" ht="14.1" customHeight="1" x14ac:dyDescent="0.2"/>
    <row r="258" ht="14.1" customHeight="1" x14ac:dyDescent="0.2"/>
    <row r="259" ht="14.1" customHeight="1" x14ac:dyDescent="0.2"/>
    <row r="260" ht="14.1" customHeight="1" x14ac:dyDescent="0.2"/>
    <row r="261" ht="14.1" customHeight="1" x14ac:dyDescent="0.2"/>
    <row r="262" ht="14.1" customHeight="1" x14ac:dyDescent="0.2"/>
    <row r="263" ht="14.1" customHeight="1" x14ac:dyDescent="0.2"/>
    <row r="264" ht="14.1" customHeight="1" x14ac:dyDescent="0.2"/>
    <row r="265" ht="14.1" customHeight="1" x14ac:dyDescent="0.2"/>
    <row r="266" ht="14.1" customHeight="1" x14ac:dyDescent="0.2"/>
    <row r="267" ht="14.1" customHeight="1" x14ac:dyDescent="0.2"/>
    <row r="268" ht="14.1" customHeight="1" x14ac:dyDescent="0.2"/>
    <row r="269" ht="14.1" customHeight="1" x14ac:dyDescent="0.2"/>
    <row r="270" ht="14.1" customHeight="1" x14ac:dyDescent="0.2"/>
    <row r="271" ht="14.1" customHeight="1" x14ac:dyDescent="0.2"/>
    <row r="272"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4.1" customHeight="1" x14ac:dyDescent="0.2"/>
    <row r="296" ht="14.1" customHeight="1" x14ac:dyDescent="0.2"/>
    <row r="297" ht="14.1" customHeight="1" x14ac:dyDescent="0.2"/>
    <row r="298" ht="14.1" customHeight="1" x14ac:dyDescent="0.2"/>
    <row r="299" ht="14.1" customHeight="1" x14ac:dyDescent="0.2"/>
    <row r="300" ht="14.1" customHeight="1" x14ac:dyDescent="0.2"/>
    <row r="301" ht="14.1" customHeight="1" x14ac:dyDescent="0.2"/>
    <row r="302" ht="14.1" customHeight="1" x14ac:dyDescent="0.2"/>
    <row r="303" ht="14.1" customHeight="1" x14ac:dyDescent="0.2"/>
    <row r="304" ht="14.1" customHeight="1" x14ac:dyDescent="0.2"/>
    <row r="305" ht="14.1" customHeight="1" x14ac:dyDescent="0.2"/>
    <row r="306" ht="14.1" customHeight="1" x14ac:dyDescent="0.2"/>
    <row r="307" ht="14.1" customHeight="1" x14ac:dyDescent="0.2"/>
    <row r="308" ht="14.1" customHeight="1" x14ac:dyDescent="0.2"/>
    <row r="309" ht="14.1" customHeight="1" x14ac:dyDescent="0.2"/>
    <row r="310" ht="14.1" customHeight="1" x14ac:dyDescent="0.2"/>
    <row r="311" ht="14.1" customHeight="1" x14ac:dyDescent="0.2"/>
    <row r="312" ht="14.1" customHeight="1" x14ac:dyDescent="0.2"/>
    <row r="313" ht="14.1" customHeight="1" x14ac:dyDescent="0.2"/>
    <row r="314" ht="14.1" customHeight="1" x14ac:dyDescent="0.2"/>
    <row r="315" ht="14.1" customHeight="1" x14ac:dyDescent="0.2"/>
    <row r="316" ht="14.1" customHeight="1" x14ac:dyDescent="0.2"/>
    <row r="317" ht="14.1" customHeight="1" x14ac:dyDescent="0.2"/>
    <row r="318" ht="13.9" customHeight="1" x14ac:dyDescent="0.2"/>
    <row r="319" ht="14.1" customHeight="1" x14ac:dyDescent="0.2"/>
    <row r="320" ht="13.9" customHeight="1" x14ac:dyDescent="0.2"/>
    <row r="321" ht="14.1" customHeight="1" x14ac:dyDescent="0.2"/>
  </sheetData>
  <mergeCells count="313">
    <mergeCell ref="S146:S148"/>
    <mergeCell ref="N97:N99"/>
    <mergeCell ref="O97:O99"/>
    <mergeCell ref="P97:P99"/>
    <mergeCell ref="Q97:Q99"/>
    <mergeCell ref="R97:R99"/>
    <mergeCell ref="S97:S99"/>
    <mergeCell ref="T97:T99"/>
    <mergeCell ref="A146:A148"/>
    <mergeCell ref="B146:B148"/>
    <mergeCell ref="C146:C148"/>
    <mergeCell ref="D146:D148"/>
    <mergeCell ref="N146:N148"/>
    <mergeCell ref="O146:O148"/>
    <mergeCell ref="P146:P148"/>
    <mergeCell ref="Q146:Q148"/>
    <mergeCell ref="R146:R148"/>
    <mergeCell ref="A97:A99"/>
    <mergeCell ref="B97:B99"/>
    <mergeCell ref="C97:C99"/>
    <mergeCell ref="D97:D99"/>
    <mergeCell ref="A142:A144"/>
    <mergeCell ref="B142:B144"/>
    <mergeCell ref="C142:C144"/>
    <mergeCell ref="D142:D144"/>
    <mergeCell ref="P156:P160"/>
    <mergeCell ref="Q156:Q160"/>
    <mergeCell ref="R156:R160"/>
    <mergeCell ref="S156:S160"/>
    <mergeCell ref="A25:A30"/>
    <mergeCell ref="B25:B30"/>
    <mergeCell ref="C25:C30"/>
    <mergeCell ref="D25:D30"/>
    <mergeCell ref="S51:S53"/>
    <mergeCell ref="D51:D53"/>
    <mergeCell ref="A51:A53"/>
    <mergeCell ref="B51:B53"/>
    <mergeCell ref="C51:C53"/>
    <mergeCell ref="N51:N53"/>
    <mergeCell ref="O51:O53"/>
    <mergeCell ref="P51:P53"/>
    <mergeCell ref="Q51:Q53"/>
    <mergeCell ref="O25:O30"/>
    <mergeCell ref="P25:P30"/>
    <mergeCell ref="Q25:Q30"/>
    <mergeCell ref="R25:R30"/>
    <mergeCell ref="D60:D62"/>
    <mergeCell ref="A67:A69"/>
    <mergeCell ref="A43:A44"/>
    <mergeCell ref="A46:A48"/>
    <mergeCell ref="B46:B48"/>
    <mergeCell ref="C46:C48"/>
    <mergeCell ref="D46:D48"/>
    <mergeCell ref="A55:A58"/>
    <mergeCell ref="C43:C44"/>
    <mergeCell ref="D43:D44"/>
    <mergeCell ref="C55:C58"/>
    <mergeCell ref="D55:D58"/>
    <mergeCell ref="B55:B58"/>
    <mergeCell ref="A21:A23"/>
    <mergeCell ref="B21:B23"/>
    <mergeCell ref="C21:C23"/>
    <mergeCell ref="D21:D23"/>
    <mergeCell ref="A167:I168"/>
    <mergeCell ref="A166:I166"/>
    <mergeCell ref="A3:T3"/>
    <mergeCell ref="A5:T5"/>
    <mergeCell ref="A6:T6"/>
    <mergeCell ref="A7:C9"/>
    <mergeCell ref="D7:D9"/>
    <mergeCell ref="E7:M7"/>
    <mergeCell ref="N7:S7"/>
    <mergeCell ref="T7:T9"/>
    <mergeCell ref="E8:G8"/>
    <mergeCell ref="H8:J8"/>
    <mergeCell ref="K8:M8"/>
    <mergeCell ref="N8:O8"/>
    <mergeCell ref="P8:P9"/>
    <mergeCell ref="Q8:Q9"/>
    <mergeCell ref="R8:S8"/>
    <mergeCell ref="S25:S30"/>
    <mergeCell ref="B43:B44"/>
    <mergeCell ref="A161:D161"/>
    <mergeCell ref="D87:D89"/>
    <mergeCell ref="B79:B81"/>
    <mergeCell ref="C79:C81"/>
    <mergeCell ref="D79:D81"/>
    <mergeCell ref="C67:C69"/>
    <mergeCell ref="D67:D69"/>
    <mergeCell ref="B60:B62"/>
    <mergeCell ref="C60:C62"/>
    <mergeCell ref="A75:A77"/>
    <mergeCell ref="B75:B77"/>
    <mergeCell ref="C75:C77"/>
    <mergeCell ref="D75:D77"/>
    <mergeCell ref="C71:C73"/>
    <mergeCell ref="D71:D73"/>
    <mergeCell ref="R13:R19"/>
    <mergeCell ref="S13:S19"/>
    <mergeCell ref="N25:N30"/>
    <mergeCell ref="Q13:Q19"/>
    <mergeCell ref="N21:N23"/>
    <mergeCell ref="O21:O23"/>
    <mergeCell ref="P21:P23"/>
    <mergeCell ref="Q21:Q23"/>
    <mergeCell ref="R21:R23"/>
    <mergeCell ref="S21:S23"/>
    <mergeCell ref="A79:A81"/>
    <mergeCell ref="T71:T73"/>
    <mergeCell ref="T75:T77"/>
    <mergeCell ref="T67:T68"/>
    <mergeCell ref="T60:T62"/>
    <mergeCell ref="O79:O81"/>
    <mergeCell ref="T91:T93"/>
    <mergeCell ref="T87:T89"/>
    <mergeCell ref="N87:N89"/>
    <mergeCell ref="O87:O89"/>
    <mergeCell ref="P87:P89"/>
    <mergeCell ref="Q87:Q89"/>
    <mergeCell ref="R87:R89"/>
    <mergeCell ref="S87:S89"/>
    <mergeCell ref="N91:N93"/>
    <mergeCell ref="O91:O93"/>
    <mergeCell ref="P91:P93"/>
    <mergeCell ref="Q91:Q93"/>
    <mergeCell ref="R91:R93"/>
    <mergeCell ref="B87:B89"/>
    <mergeCell ref="B67:B69"/>
    <mergeCell ref="A60:A62"/>
    <mergeCell ref="A71:A73"/>
    <mergeCell ref="B71:B73"/>
    <mergeCell ref="T46:T48"/>
    <mergeCell ref="T55:T58"/>
    <mergeCell ref="T51:T52"/>
    <mergeCell ref="R51:R53"/>
    <mergeCell ref="R43:R44"/>
    <mergeCell ref="S43:S44"/>
    <mergeCell ref="T83:T84"/>
    <mergeCell ref="P79:P81"/>
    <mergeCell ref="Q79:Q81"/>
    <mergeCell ref="R79:R81"/>
    <mergeCell ref="S79:S81"/>
    <mergeCell ref="T79:T81"/>
    <mergeCell ref="P83:P85"/>
    <mergeCell ref="Q83:Q85"/>
    <mergeCell ref="R83:R85"/>
    <mergeCell ref="S83:S85"/>
    <mergeCell ref="T43:T44"/>
    <mergeCell ref="Q55:Q58"/>
    <mergeCell ref="T102:T106"/>
    <mergeCell ref="A102:A106"/>
    <mergeCell ref="B102:B106"/>
    <mergeCell ref="C102:C106"/>
    <mergeCell ref="D102:D106"/>
    <mergeCell ref="T118:T122"/>
    <mergeCell ref="T110:T114"/>
    <mergeCell ref="A118:A122"/>
    <mergeCell ref="B118:B122"/>
    <mergeCell ref="C118:C122"/>
    <mergeCell ref="D118:D122"/>
    <mergeCell ref="A110:A114"/>
    <mergeCell ref="B110:B114"/>
    <mergeCell ref="C110:C114"/>
    <mergeCell ref="D110:D114"/>
    <mergeCell ref="N110:N116"/>
    <mergeCell ref="O110:O116"/>
    <mergeCell ref="P110:P116"/>
    <mergeCell ref="Q110:Q116"/>
    <mergeCell ref="R110:R116"/>
    <mergeCell ref="S110:S116"/>
    <mergeCell ref="N118:N124"/>
    <mergeCell ref="O118:O124"/>
    <mergeCell ref="P118:P124"/>
    <mergeCell ref="Q118:Q124"/>
    <mergeCell ref="R118:R124"/>
    <mergeCell ref="S118:S124"/>
    <mergeCell ref="T134:T138"/>
    <mergeCell ref="N126:N132"/>
    <mergeCell ref="O126:O132"/>
    <mergeCell ref="P126:P132"/>
    <mergeCell ref="Q126:Q132"/>
    <mergeCell ref="R126:R132"/>
    <mergeCell ref="S126:S132"/>
    <mergeCell ref="N134:N140"/>
    <mergeCell ref="O134:O140"/>
    <mergeCell ref="P134:P140"/>
    <mergeCell ref="Q134:Q140"/>
    <mergeCell ref="R134:R140"/>
    <mergeCell ref="S134:S140"/>
    <mergeCell ref="T126:T130"/>
    <mergeCell ref="T156:T157"/>
    <mergeCell ref="T151:T153"/>
    <mergeCell ref="A151:A153"/>
    <mergeCell ref="B151:B153"/>
    <mergeCell ref="C151:C153"/>
    <mergeCell ref="D151:D153"/>
    <mergeCell ref="N151:N153"/>
    <mergeCell ref="O151:O153"/>
    <mergeCell ref="P151:P153"/>
    <mergeCell ref="Q151:Q153"/>
    <mergeCell ref="R151:R153"/>
    <mergeCell ref="S151:S153"/>
    <mergeCell ref="N156:N160"/>
    <mergeCell ref="O156:O160"/>
    <mergeCell ref="T37:T41"/>
    <mergeCell ref="N43:N44"/>
    <mergeCell ref="O43:O44"/>
    <mergeCell ref="P43:P44"/>
    <mergeCell ref="Q43:Q44"/>
    <mergeCell ref="A13:A19"/>
    <mergeCell ref="B13:B19"/>
    <mergeCell ref="C13:C19"/>
    <mergeCell ref="D13:D19"/>
    <mergeCell ref="A32:A35"/>
    <mergeCell ref="B32:B35"/>
    <mergeCell ref="C32:C35"/>
    <mergeCell ref="D32:D35"/>
    <mergeCell ref="A37:A41"/>
    <mergeCell ref="B37:B41"/>
    <mergeCell ref="C37:C41"/>
    <mergeCell ref="D37:D41"/>
    <mergeCell ref="T32:T34"/>
    <mergeCell ref="T13:T16"/>
    <mergeCell ref="T21:T22"/>
    <mergeCell ref="T25:T28"/>
    <mergeCell ref="N13:N19"/>
    <mergeCell ref="O13:O19"/>
    <mergeCell ref="P13:P19"/>
    <mergeCell ref="N32:N35"/>
    <mergeCell ref="O32:O35"/>
    <mergeCell ref="P32:P35"/>
    <mergeCell ref="Q32:Q35"/>
    <mergeCell ref="R32:R35"/>
    <mergeCell ref="S32:S35"/>
    <mergeCell ref="N46:N49"/>
    <mergeCell ref="O46:O49"/>
    <mergeCell ref="P46:P49"/>
    <mergeCell ref="Q46:Q49"/>
    <mergeCell ref="R46:R49"/>
    <mergeCell ref="S46:S49"/>
    <mergeCell ref="N37:N41"/>
    <mergeCell ref="O37:O41"/>
    <mergeCell ref="P37:P41"/>
    <mergeCell ref="Q37:Q41"/>
    <mergeCell ref="R37:R41"/>
    <mergeCell ref="S37:S41"/>
    <mergeCell ref="O142:O143"/>
    <mergeCell ref="P142:P143"/>
    <mergeCell ref="Q142:Q143"/>
    <mergeCell ref="R142:R143"/>
    <mergeCell ref="S142:S143"/>
    <mergeCell ref="N102:N108"/>
    <mergeCell ref="O102:O108"/>
    <mergeCell ref="P102:P108"/>
    <mergeCell ref="N55:N58"/>
    <mergeCell ref="O55:O58"/>
    <mergeCell ref="P55:P58"/>
    <mergeCell ref="R55:R58"/>
    <mergeCell ref="S55:S58"/>
    <mergeCell ref="N60:N65"/>
    <mergeCell ref="O60:O65"/>
    <mergeCell ref="P60:P65"/>
    <mergeCell ref="Q60:Q65"/>
    <mergeCell ref="R60:R65"/>
    <mergeCell ref="S60:S65"/>
    <mergeCell ref="O83:O85"/>
    <mergeCell ref="N71:N73"/>
    <mergeCell ref="O71:O73"/>
    <mergeCell ref="P71:P73"/>
    <mergeCell ref="Q71:Q73"/>
    <mergeCell ref="A156:A160"/>
    <mergeCell ref="B156:B160"/>
    <mergeCell ref="C156:C160"/>
    <mergeCell ref="D156:D160"/>
    <mergeCell ref="A83:A85"/>
    <mergeCell ref="B83:B85"/>
    <mergeCell ref="C83:C85"/>
    <mergeCell ref="D83:D85"/>
    <mergeCell ref="N142:N143"/>
    <mergeCell ref="N83:N85"/>
    <mergeCell ref="A134:A138"/>
    <mergeCell ref="B134:B138"/>
    <mergeCell ref="C134:C138"/>
    <mergeCell ref="D134:D138"/>
    <mergeCell ref="A126:A130"/>
    <mergeCell ref="B126:B130"/>
    <mergeCell ref="C126:C130"/>
    <mergeCell ref="D126:D130"/>
    <mergeCell ref="A91:A93"/>
    <mergeCell ref="B91:B93"/>
    <mergeCell ref="C91:C93"/>
    <mergeCell ref="D91:D93"/>
    <mergeCell ref="A87:A89"/>
    <mergeCell ref="C87:C89"/>
    <mergeCell ref="Q102:Q108"/>
    <mergeCell ref="R102:R108"/>
    <mergeCell ref="S102:S108"/>
    <mergeCell ref="N67:N69"/>
    <mergeCell ref="O67:O69"/>
    <mergeCell ref="P67:P69"/>
    <mergeCell ref="Q67:Q69"/>
    <mergeCell ref="R67:R69"/>
    <mergeCell ref="S67:S69"/>
    <mergeCell ref="S91:S93"/>
    <mergeCell ref="R71:R73"/>
    <mergeCell ref="S71:S73"/>
    <mergeCell ref="N75:N77"/>
    <mergeCell ref="O75:O77"/>
    <mergeCell ref="P75:P77"/>
    <mergeCell ref="Q75:Q77"/>
    <mergeCell ref="R75:R77"/>
    <mergeCell ref="S75:S77"/>
    <mergeCell ref="N79:N81"/>
  </mergeCells>
  <printOptions horizontalCentered="1"/>
  <pageMargins left="0" right="0" top="0.15748031496062992" bottom="3.937007874015748E-2" header="0" footer="0"/>
  <pageSetup paperSize="9" scale="50" orientation="landscape"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МСУ</vt:lpstr>
      <vt:lpstr>МСУ!Заголовки_для_печати</vt:lpstr>
    </vt:vector>
  </TitlesOfParts>
  <Company>MF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Danchikov</dc:creator>
  <cp:lastModifiedBy>sss</cp:lastModifiedBy>
  <cp:lastPrinted>2013-06-05T05:26:14Z</cp:lastPrinted>
  <dcterms:created xsi:type="dcterms:W3CDTF">2007-07-27T06:36:16Z</dcterms:created>
  <dcterms:modified xsi:type="dcterms:W3CDTF">2014-08-14T06:31:18Z</dcterms:modified>
</cp:coreProperties>
</file>