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раздел 1" sheetId="1" r:id="rId1"/>
    <sheet name="раздел 2" sheetId="2" r:id="rId2"/>
  </sheets>
  <definedNames>
    <definedName name="_xlnm.Print_Area" localSheetId="0">'раздел 1'!$A$1:$I$27</definedName>
  </definedNames>
  <calcPr calcId="144525"/>
</workbook>
</file>

<file path=xl/calcChain.xml><?xml version="1.0" encoding="utf-8"?>
<calcChain xmlns="http://schemas.openxmlformats.org/spreadsheetml/2006/main">
  <c r="C12" i="1" l="1"/>
  <c r="M20" i="1"/>
  <c r="L20" i="1"/>
  <c r="K20" i="1"/>
  <c r="F12" i="2" s="1"/>
  <c r="G12" i="2" s="1"/>
  <c r="H12" i="2" s="1"/>
  <c r="E6" i="2"/>
  <c r="D6" i="2"/>
  <c r="C6" i="2"/>
  <c r="B6" i="2"/>
  <c r="G16" i="1"/>
  <c r="G23" i="1" s="1"/>
  <c r="H16" i="1"/>
  <c r="H23" i="1" s="1"/>
  <c r="I16" i="1"/>
  <c r="I23" i="1" s="1"/>
  <c r="F16" i="1"/>
  <c r="F23" i="1" s="1"/>
  <c r="F16" i="2" l="1"/>
  <c r="G16" i="2" s="1"/>
  <c r="H16" i="2" s="1"/>
  <c r="F11" i="2"/>
  <c r="G11" i="2" s="1"/>
  <c r="H11" i="2" s="1"/>
  <c r="F15" i="2"/>
  <c r="G15" i="2" s="1"/>
  <c r="H15" i="2" s="1"/>
  <c r="F10" i="2"/>
  <c r="G10" i="2" s="1"/>
  <c r="F13" i="2"/>
  <c r="G13" i="2" s="1"/>
  <c r="H13" i="2" s="1"/>
  <c r="F14" i="2"/>
  <c r="G14" i="2" s="1"/>
  <c r="H14" i="2" s="1"/>
  <c r="F9" i="2"/>
  <c r="G9" i="2" s="1"/>
  <c r="H9" i="2" s="1"/>
  <c r="F8" i="2"/>
  <c r="G8" i="2" s="1"/>
  <c r="H8" i="2" s="1"/>
  <c r="H10" i="2"/>
  <c r="F6" i="2"/>
  <c r="C16" i="1"/>
  <c r="H6" i="2" l="1"/>
  <c r="G6" i="2"/>
  <c r="E12" i="1"/>
  <c r="F12" i="1"/>
  <c r="G12" i="1"/>
  <c r="H12" i="1"/>
  <c r="I12" i="1"/>
  <c r="D12" i="1"/>
  <c r="B12" i="1"/>
  <c r="G9" i="1" l="1"/>
  <c r="G24" i="1" s="1"/>
  <c r="G25" i="1" s="1"/>
  <c r="H9" i="1"/>
  <c r="H24" i="1" s="1"/>
  <c r="H25" i="1" s="1"/>
  <c r="I9" i="1"/>
  <c r="I24" i="1" s="1"/>
  <c r="I25" i="1" s="1"/>
  <c r="E9" i="1" l="1"/>
  <c r="F9" i="1"/>
  <c r="F24" i="1" s="1"/>
  <c r="F25" i="1" s="1"/>
  <c r="D9" i="1" l="1"/>
  <c r="C9" i="1"/>
  <c r="C24" i="1" s="1"/>
  <c r="C25" i="1" s="1"/>
  <c r="B9" i="1"/>
  <c r="B16" i="1"/>
  <c r="D16" i="1" l="1"/>
  <c r="D24" i="1" s="1"/>
  <c r="D25" i="1" s="1"/>
  <c r="B24" i="1"/>
  <c r="B25" i="1" s="1"/>
  <c r="E16" i="1" l="1"/>
  <c r="E23" i="1" l="1"/>
  <c r="E24" i="1"/>
  <c r="E25" i="1" s="1"/>
</calcChain>
</file>

<file path=xl/sharedStrings.xml><?xml version="1.0" encoding="utf-8"?>
<sst xmlns="http://schemas.openxmlformats.org/spreadsheetml/2006/main" count="56" uniqueCount="51">
  <si>
    <t>Наименование показателя</t>
  </si>
  <si>
    <t>в том числе</t>
  </si>
  <si>
    <t>налоговые и неналоговые доходы</t>
  </si>
  <si>
    <t>безвозмездные поступления, из них:</t>
  </si>
  <si>
    <t>из федерального бюджета</t>
  </si>
  <si>
    <t>из областного бюджета</t>
  </si>
  <si>
    <t>3.Дефицит (профицит)</t>
  </si>
  <si>
    <t>в %%</t>
  </si>
  <si>
    <t>1. Доходы всего:</t>
  </si>
  <si>
    <t>2.Расходы всего:</t>
  </si>
  <si>
    <t>на обеспечение деятельности органов местного самоуправления муниципального образования</t>
  </si>
  <si>
    <t>на реализацию непрограммных мероприятий муниципального образования</t>
  </si>
  <si>
    <t>на реализацию муниципальных  программ муниципального образования</t>
  </si>
  <si>
    <t>на обслуживание государственного долга</t>
  </si>
  <si>
    <t xml:space="preserve">условно-утвержденные расходы </t>
  </si>
  <si>
    <t>4.Объем муниципального долга (на первое января очередного года)</t>
  </si>
  <si>
    <t>млн. руб.</t>
  </si>
  <si>
    <t>из бюджета Киришского муниципального района</t>
  </si>
  <si>
    <t>Бюджета  муниципального образования Будогощское городское поселение Киришского муниципального района Ленинградской области</t>
  </si>
  <si>
    <t xml:space="preserve">Приложение </t>
  </si>
  <si>
    <t>Прогноз на 2022 год</t>
  </si>
  <si>
    <t>Прогноз на 2023 год</t>
  </si>
  <si>
    <t>Прогноз на 2024 год</t>
  </si>
  <si>
    <t>Прогноз на 2025 год</t>
  </si>
  <si>
    <t>Прогноз на 2026 год</t>
  </si>
  <si>
    <t>Прогноз на 2027 год</t>
  </si>
  <si>
    <t>Исполнено за 2020 год</t>
  </si>
  <si>
    <t>Оценка за 2021 год</t>
  </si>
  <si>
    <t>(в млн. рублей)</t>
  </si>
  <si>
    <t>Наименование муниципальной программы</t>
  </si>
  <si>
    <t>Утверждено бюджетом</t>
  </si>
  <si>
    <t>Прогноз</t>
  </si>
  <si>
    <r>
      <t>на 2022 год</t>
    </r>
    <r>
      <rPr>
        <vertAlign val="subscript"/>
        <sz val="11"/>
        <color indexed="8"/>
        <rFont val="Times New Roman"/>
        <family val="1"/>
        <charset val="204"/>
      </rPr>
      <t/>
    </r>
  </si>
  <si>
    <r>
      <t>на 2023 год</t>
    </r>
    <r>
      <rPr>
        <vertAlign val="subscript"/>
        <sz val="11"/>
        <color indexed="8"/>
        <rFont val="Times New Roman"/>
        <family val="1"/>
        <charset val="204"/>
      </rPr>
      <t/>
    </r>
  </si>
  <si>
    <r>
      <t>на 2024 год</t>
    </r>
    <r>
      <rPr>
        <vertAlign val="subscript"/>
        <sz val="11"/>
        <color indexed="8"/>
        <rFont val="Times New Roman"/>
        <family val="1"/>
        <charset val="204"/>
      </rPr>
      <t/>
    </r>
  </si>
  <si>
    <t>ВСЕГО</t>
  </si>
  <si>
    <r>
      <t>на 2027 год</t>
    </r>
    <r>
      <rPr>
        <vertAlign val="subscript"/>
        <sz val="11"/>
        <color indexed="8"/>
        <rFont val="Times New Roman"/>
        <family val="1"/>
        <charset val="204"/>
      </rPr>
      <t/>
    </r>
  </si>
  <si>
    <r>
      <t>на 2026 год</t>
    </r>
    <r>
      <rPr>
        <vertAlign val="subscript"/>
        <sz val="11"/>
        <color indexed="8"/>
        <rFont val="Times New Roman"/>
        <family val="1"/>
        <charset val="204"/>
      </rPr>
      <t/>
    </r>
  </si>
  <si>
    <r>
      <t>на 2025 год</t>
    </r>
    <r>
      <rPr>
        <vertAlign val="subscript"/>
        <sz val="11"/>
        <color indexed="8"/>
        <rFont val="Times New Roman"/>
        <family val="1"/>
        <charset val="204"/>
      </rPr>
      <t/>
    </r>
  </si>
  <si>
    <t>Муниципальная программа "Развитие физической культуры и спорта на территории Будогощского городского поселения"</t>
  </si>
  <si>
    <t>Муниципальная программа "Развитие культуры на территории муниципального образования Будогощское городское поселение Киришского муниципального района Ленинградской области"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</si>
  <si>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Будогощское городское поселение Киришского муниципального района Ленинградской области"</t>
  </si>
  <si>
    <t>Муниципальная программа "Безопасность муниципального образования Будогощское городское поселение Киришского муниципального района Ленинградской области"</t>
  </si>
  <si>
    <t>Муниципальная программа "Благоустройство и санитарное содержание территории Будогощского городского поселения"</t>
  </si>
  <si>
    <t>Муниципальная программа "Развитие автомобильных дорог муниципального образования Будогощское городское поселение Киришского муниципального района Ленинградской области"</t>
  </si>
  <si>
    <t>Муниципальная программа "Обеспечение качественным жильем граждан на территории Будогощского городского поселения"</t>
  </si>
  <si>
    <t>Муниципальная программа "Стимулирование экономической активности в муниципальном образовании Будогощское городское поселение Киришского муниципального района Ленинградской области"</t>
  </si>
  <si>
    <t>Муниципальная программа "Развитие частей территории муниципального образования Будогощское городское поселение Киришского муниципального района Ленинградской области"</t>
  </si>
  <si>
    <t>1. Основные показатели бюджета муниципального образования Будогощское городское поселение Киришского муниципального района Ленинградской области на долгосрочный период</t>
  </si>
  <si>
    <t>2. Информация о показателях финансового обеспечения муниципальных программ муниципального образования Будогощское городское поселение Киришского муниципального района Ленинградской области</t>
  </si>
  <si>
    <t>к постановлению № 5 от 12.01.2022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</si>
</sst>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&quot;-&quot;??\ _₽_-;_-@_-"/>
    <numFmt numFmtId="165" formatCode="#,##0.0_ ;\-#,##0.0\ "/>
    <numFmt numFmtId="166" formatCode="#,##0_ ;\-#,##0\ "/>
    <numFmt numFmtId="167" formatCode="?"/>
    <numFmt numFmtId="168" formatCode="_-* #,##0.0\ _₽_-;\-* #,##0.0\ _₽_-;_-* &quot;-&quot;?\ _₽_-;_-@_-"/>
    <numFmt numFmtId="169" formatCode="_-* #,##0.0\ _₽_-;\-* #,##0.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vertAlign val="subscript"/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1" xfId="0" applyFont="1" applyFill="1" applyBorder="1" applyAlignment="1">
      <alignment vertical="top" wrapText="1"/>
    </xf>
    <xf numFmtId="0" fontId="4" fillId="0" borderId="0" xfId="0" applyFont="1" applyFill="1"/>
    <xf numFmtId="165" fontId="3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/>
    <xf numFmtId="0" fontId="1" fillId="0" borderId="1" xfId="0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166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 wrapText="1"/>
    </xf>
    <xf numFmtId="0" fontId="5" fillId="0" borderId="0" xfId="0" applyFont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4" fillId="0" borderId="1" xfId="0" applyFont="1" applyBorder="1"/>
    <xf numFmtId="49" fontId="3" fillId="0" borderId="1" xfId="0" applyNumberFormat="1" applyFont="1" applyBorder="1" applyAlignment="1" applyProtection="1">
      <alignment horizontal="left" vertical="center" wrapText="1"/>
    </xf>
    <xf numFmtId="167" fontId="3" fillId="0" borderId="1" xfId="0" applyNumberFormat="1" applyFont="1" applyBorder="1" applyAlignment="1" applyProtection="1">
      <alignment horizontal="left" vertical="center" wrapText="1"/>
    </xf>
    <xf numFmtId="168" fontId="1" fillId="0" borderId="1" xfId="0" applyNumberFormat="1" applyFont="1" applyBorder="1" applyAlignment="1">
      <alignment wrapText="1"/>
    </xf>
    <xf numFmtId="168" fontId="3" fillId="0" borderId="1" xfId="0" applyNumberFormat="1" applyFont="1" applyBorder="1" applyAlignment="1" applyProtection="1">
      <alignment horizontal="right" vertical="center" wrapText="1"/>
    </xf>
    <xf numFmtId="168" fontId="1" fillId="0" borderId="1" xfId="0" applyNumberFormat="1" applyFont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top" wrapText="1"/>
    </xf>
    <xf numFmtId="169" fontId="3" fillId="0" borderId="1" xfId="0" applyNumberFormat="1" applyFont="1" applyBorder="1" applyAlignment="1" applyProtection="1">
      <alignment horizontal="right" vertical="center" wrapText="1"/>
    </xf>
    <xf numFmtId="169" fontId="1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0" fillId="0" borderId="3" xfId="0" applyFill="1" applyBorder="1" applyAlignment="1"/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4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view="pageBreakPreview" zoomScale="60" zoomScaleNormal="100" workbookViewId="0">
      <selection activeCell="G17" sqref="G17"/>
    </sheetView>
  </sheetViews>
  <sheetFormatPr defaultRowHeight="15" x14ac:dyDescent="0.25"/>
  <cols>
    <col min="1" max="1" width="30.7109375" style="5" customWidth="1"/>
    <col min="2" max="2" width="12.5703125" style="5" customWidth="1"/>
    <col min="3" max="3" width="13.85546875" style="2" customWidth="1"/>
    <col min="4" max="4" width="13.140625" style="5" customWidth="1"/>
    <col min="5" max="5" width="14.7109375" style="5" customWidth="1"/>
    <col min="6" max="6" width="14.28515625" style="5" customWidth="1"/>
    <col min="7" max="7" width="13.42578125" style="5" customWidth="1"/>
    <col min="8" max="8" width="12.5703125" style="5" customWidth="1"/>
    <col min="9" max="9" width="12.42578125" style="5" customWidth="1"/>
    <col min="10" max="10" width="9.140625" style="5"/>
    <col min="11" max="13" width="0" style="5" hidden="1" customWidth="1"/>
    <col min="14" max="16384" width="9.140625" style="5"/>
  </cols>
  <sheetData>
    <row r="1" spans="1:10" x14ac:dyDescent="0.25">
      <c r="E1" s="26"/>
      <c r="F1" s="26"/>
      <c r="G1" s="26" t="s">
        <v>19</v>
      </c>
      <c r="H1" s="26"/>
      <c r="I1" s="26"/>
      <c r="J1" s="26"/>
    </row>
    <row r="2" spans="1:10" x14ac:dyDescent="0.25">
      <c r="E2" s="26"/>
      <c r="F2" s="26"/>
      <c r="G2" s="26" t="s">
        <v>50</v>
      </c>
      <c r="H2" s="26"/>
      <c r="I2" s="26"/>
      <c r="J2" s="26"/>
    </row>
    <row r="3" spans="1:10" x14ac:dyDescent="0.25">
      <c r="A3" s="30" t="s">
        <v>48</v>
      </c>
      <c r="B3" s="30"/>
      <c r="C3" s="30"/>
      <c r="D3" s="30"/>
      <c r="E3" s="30"/>
      <c r="F3" s="30"/>
      <c r="G3" s="31"/>
      <c r="H3" s="31"/>
      <c r="I3" s="31"/>
    </row>
    <row r="4" spans="1:10" x14ac:dyDescent="0.25">
      <c r="A4" s="30"/>
      <c r="B4" s="30"/>
      <c r="C4" s="30"/>
      <c r="D4" s="30"/>
      <c r="E4" s="30"/>
      <c r="F4" s="30"/>
      <c r="G4" s="31"/>
      <c r="H4" s="31"/>
      <c r="I4" s="31"/>
    </row>
    <row r="5" spans="1:10" ht="10.5" customHeight="1" x14ac:dyDescent="0.25">
      <c r="A5" s="30"/>
      <c r="B5" s="30"/>
      <c r="C5" s="30"/>
      <c r="D5" s="30"/>
      <c r="E5" s="30"/>
      <c r="F5" s="30"/>
      <c r="G5" s="31"/>
      <c r="H5" s="31"/>
      <c r="I5" s="31"/>
    </row>
    <row r="6" spans="1:10" ht="15.75" x14ac:dyDescent="0.25">
      <c r="F6" s="6"/>
      <c r="G6" s="6"/>
      <c r="H6" s="6"/>
      <c r="I6" s="6" t="s">
        <v>16</v>
      </c>
    </row>
    <row r="7" spans="1:10" ht="31.5" x14ac:dyDescent="0.25">
      <c r="A7" s="7" t="s">
        <v>0</v>
      </c>
      <c r="B7" s="7" t="s">
        <v>26</v>
      </c>
      <c r="C7" s="25" t="s">
        <v>27</v>
      </c>
      <c r="D7" s="7" t="s">
        <v>20</v>
      </c>
      <c r="E7" s="7" t="s">
        <v>21</v>
      </c>
      <c r="F7" s="7" t="s">
        <v>22</v>
      </c>
      <c r="G7" s="7" t="s">
        <v>23</v>
      </c>
      <c r="H7" s="7" t="s">
        <v>24</v>
      </c>
      <c r="I7" s="7" t="s">
        <v>25</v>
      </c>
    </row>
    <row r="8" spans="1:10" ht="15.75" x14ac:dyDescent="0.25">
      <c r="A8" s="27" t="s">
        <v>18</v>
      </c>
      <c r="B8" s="28"/>
      <c r="C8" s="28"/>
      <c r="D8" s="28"/>
      <c r="E8" s="28"/>
      <c r="F8" s="28"/>
      <c r="G8" s="29"/>
      <c r="H8" s="29"/>
      <c r="I8" s="29"/>
    </row>
    <row r="9" spans="1:10" s="2" customFormat="1" ht="15.75" x14ac:dyDescent="0.25">
      <c r="A9" s="1" t="s">
        <v>8</v>
      </c>
      <c r="B9" s="3">
        <f t="shared" ref="B9:F9" si="0">SUM(B11+B12)</f>
        <v>228.39999999999998</v>
      </c>
      <c r="C9" s="3">
        <f t="shared" si="0"/>
        <v>143.29999999999998</v>
      </c>
      <c r="D9" s="3">
        <f t="shared" si="0"/>
        <v>45.3</v>
      </c>
      <c r="E9" s="3">
        <f t="shared" si="0"/>
        <v>48.2</v>
      </c>
      <c r="F9" s="3">
        <f t="shared" si="0"/>
        <v>47.8</v>
      </c>
      <c r="G9" s="3">
        <f t="shared" ref="G9:I9" si="1">SUM(G11+G12)</f>
        <v>49.2</v>
      </c>
      <c r="H9" s="3">
        <f t="shared" si="1"/>
        <v>50.599999999999994</v>
      </c>
      <c r="I9" s="3">
        <f t="shared" si="1"/>
        <v>52.099999999999994</v>
      </c>
    </row>
    <row r="10" spans="1:10" s="2" customFormat="1" ht="15.75" x14ac:dyDescent="0.25">
      <c r="A10" s="1" t="s">
        <v>1</v>
      </c>
      <c r="B10" s="3"/>
      <c r="C10" s="3"/>
      <c r="D10" s="3"/>
      <c r="E10" s="3"/>
      <c r="F10" s="3"/>
      <c r="G10" s="3"/>
      <c r="H10" s="3"/>
      <c r="I10" s="3"/>
    </row>
    <row r="11" spans="1:10" s="2" customFormat="1" ht="31.5" x14ac:dyDescent="0.25">
      <c r="A11" s="1" t="s">
        <v>2</v>
      </c>
      <c r="B11" s="3">
        <v>25</v>
      </c>
      <c r="C11" s="3">
        <v>24.3</v>
      </c>
      <c r="D11" s="3">
        <v>19</v>
      </c>
      <c r="E11" s="3">
        <v>21</v>
      </c>
      <c r="F11" s="3">
        <v>19.600000000000001</v>
      </c>
      <c r="G11" s="3">
        <v>19.899999999999999</v>
      </c>
      <c r="H11" s="3">
        <v>20.2</v>
      </c>
      <c r="I11" s="3">
        <v>20.399999999999999</v>
      </c>
    </row>
    <row r="12" spans="1:10" s="2" customFormat="1" ht="31.5" x14ac:dyDescent="0.25">
      <c r="A12" s="1" t="s">
        <v>3</v>
      </c>
      <c r="B12" s="3">
        <f>B13+B14+B15-3.9</f>
        <v>203.39999999999998</v>
      </c>
      <c r="C12" s="3">
        <f>C13+C14+C15+0.1</f>
        <v>118.99999999999999</v>
      </c>
      <c r="D12" s="3">
        <f>D15+D13+D14</f>
        <v>26.3</v>
      </c>
      <c r="E12" s="3">
        <f t="shared" ref="E12:I12" si="2">E15+E13+E14</f>
        <v>27.2</v>
      </c>
      <c r="F12" s="3">
        <f t="shared" si="2"/>
        <v>28.2</v>
      </c>
      <c r="G12" s="3">
        <f t="shared" si="2"/>
        <v>29.3</v>
      </c>
      <c r="H12" s="3">
        <f t="shared" si="2"/>
        <v>30.4</v>
      </c>
      <c r="I12" s="3">
        <f t="shared" si="2"/>
        <v>31.7</v>
      </c>
    </row>
    <row r="13" spans="1:10" s="9" customFormat="1" ht="15.75" x14ac:dyDescent="0.25">
      <c r="A13" s="1" t="s">
        <v>4</v>
      </c>
      <c r="B13" s="3">
        <v>91.6</v>
      </c>
      <c r="C13" s="3">
        <v>0.3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1:10" s="2" customFormat="1" ht="23.25" customHeight="1" x14ac:dyDescent="0.25">
      <c r="A14" s="1" t="s">
        <v>5</v>
      </c>
      <c r="B14" s="3">
        <v>79.099999999999994</v>
      </c>
      <c r="C14" s="3">
        <v>81.3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</row>
    <row r="15" spans="1:10" s="2" customFormat="1" ht="31.5" x14ac:dyDescent="0.25">
      <c r="A15" s="1" t="s">
        <v>17</v>
      </c>
      <c r="B15" s="3">
        <v>36.6</v>
      </c>
      <c r="C15" s="3">
        <v>37.299999999999997</v>
      </c>
      <c r="D15" s="3">
        <v>26.3</v>
      </c>
      <c r="E15" s="3">
        <v>27.2</v>
      </c>
      <c r="F15" s="3">
        <v>28.2</v>
      </c>
      <c r="G15" s="3">
        <v>29.3</v>
      </c>
      <c r="H15" s="3">
        <v>30.4</v>
      </c>
      <c r="I15" s="3">
        <v>31.7</v>
      </c>
    </row>
    <row r="16" spans="1:10" s="2" customFormat="1" ht="15.75" x14ac:dyDescent="0.25">
      <c r="A16" s="1" t="s">
        <v>9</v>
      </c>
      <c r="B16" s="3">
        <f t="shared" ref="B16:E16" si="3">SUM(B18+B19+B20+B21+B22)</f>
        <v>233.1</v>
      </c>
      <c r="C16" s="3">
        <f>SUM(C18+C19+C20+C21+C22)</f>
        <v>144.30000000000001</v>
      </c>
      <c r="D16" s="3">
        <f t="shared" si="3"/>
        <v>45.8</v>
      </c>
      <c r="E16" s="3">
        <f t="shared" si="3"/>
        <v>49.5</v>
      </c>
      <c r="F16" s="3">
        <f>SUM(F18+F19+F20+F21+F22)</f>
        <v>48.9</v>
      </c>
      <c r="G16" s="3">
        <f t="shared" ref="G16:I16" si="4">SUM(G18+G19+G20+G21+G22)</f>
        <v>50.4</v>
      </c>
      <c r="H16" s="3">
        <f t="shared" si="4"/>
        <v>52</v>
      </c>
      <c r="I16" s="3">
        <f t="shared" si="4"/>
        <v>53.5</v>
      </c>
    </row>
    <row r="17" spans="1:13" s="2" customFormat="1" ht="15.75" x14ac:dyDescent="0.25">
      <c r="A17" s="1" t="s">
        <v>1</v>
      </c>
      <c r="B17" s="3"/>
      <c r="C17" s="22"/>
      <c r="D17" s="3"/>
      <c r="E17" s="3"/>
      <c r="F17" s="3"/>
      <c r="G17" s="3"/>
      <c r="H17" s="3"/>
      <c r="I17" s="3"/>
    </row>
    <row r="18" spans="1:13" s="2" customFormat="1" ht="78.75" x14ac:dyDescent="0.25">
      <c r="A18" s="1" t="s">
        <v>10</v>
      </c>
      <c r="B18" s="4">
        <v>9.6999999999999993</v>
      </c>
      <c r="C18" s="4">
        <v>10.1</v>
      </c>
      <c r="D18" s="4">
        <v>10.1</v>
      </c>
      <c r="E18" s="4">
        <v>10.5</v>
      </c>
      <c r="F18" s="4">
        <v>10.9</v>
      </c>
      <c r="G18" s="4">
        <v>11.2</v>
      </c>
      <c r="H18" s="4">
        <v>11.6</v>
      </c>
      <c r="I18" s="4">
        <v>11.9</v>
      </c>
    </row>
    <row r="19" spans="1:13" s="2" customFormat="1" ht="78.75" x14ac:dyDescent="0.25">
      <c r="A19" s="1" t="s">
        <v>11</v>
      </c>
      <c r="B19" s="4">
        <v>3.8</v>
      </c>
      <c r="C19" s="4">
        <v>8.9</v>
      </c>
      <c r="D19" s="4">
        <v>2.4</v>
      </c>
      <c r="E19" s="4">
        <v>2.5</v>
      </c>
      <c r="F19" s="4">
        <v>2.6</v>
      </c>
      <c r="G19" s="4">
        <v>2.7</v>
      </c>
      <c r="H19" s="4">
        <v>2.8</v>
      </c>
      <c r="I19" s="4">
        <v>2.9</v>
      </c>
    </row>
    <row r="20" spans="1:13" s="2" customFormat="1" ht="63" x14ac:dyDescent="0.25">
      <c r="A20" s="1" t="s">
        <v>12</v>
      </c>
      <c r="B20" s="4">
        <v>219.6</v>
      </c>
      <c r="C20" s="4">
        <v>125.3</v>
      </c>
      <c r="D20" s="4">
        <v>33.299999999999997</v>
      </c>
      <c r="E20" s="4">
        <v>35.200000000000003</v>
      </c>
      <c r="F20" s="4">
        <v>32.9</v>
      </c>
      <c r="G20" s="4">
        <v>33.9</v>
      </c>
      <c r="H20" s="4">
        <v>34.9</v>
      </c>
      <c r="I20" s="4">
        <v>36</v>
      </c>
      <c r="K20" s="2">
        <f>G20/F20</f>
        <v>1.0303951367781155</v>
      </c>
      <c r="L20" s="2">
        <f>H20/G20</f>
        <v>1.0294985250737463</v>
      </c>
      <c r="M20" s="2">
        <f>I20/H20</f>
        <v>1.0315186246418337</v>
      </c>
    </row>
    <row r="21" spans="1:13" s="2" customFormat="1" ht="31.5" x14ac:dyDescent="0.25">
      <c r="A21" s="1" t="s">
        <v>13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13" s="2" customFormat="1" ht="31.5" x14ac:dyDescent="0.25">
      <c r="A22" s="1" t="s">
        <v>14</v>
      </c>
      <c r="B22" s="4">
        <v>0</v>
      </c>
      <c r="C22" s="4">
        <v>0</v>
      </c>
      <c r="D22" s="4">
        <v>0</v>
      </c>
      <c r="E22" s="4">
        <v>1.3</v>
      </c>
      <c r="F22" s="4">
        <v>2.5</v>
      </c>
      <c r="G22" s="4">
        <v>2.6</v>
      </c>
      <c r="H22" s="4">
        <v>2.7</v>
      </c>
      <c r="I22" s="4">
        <v>2.7</v>
      </c>
    </row>
    <row r="23" spans="1:13" s="9" customFormat="1" ht="15.75" x14ac:dyDescent="0.25">
      <c r="A23" s="1" t="s">
        <v>7</v>
      </c>
      <c r="B23" s="3">
        <v>0</v>
      </c>
      <c r="C23" s="3">
        <v>0</v>
      </c>
      <c r="D23" s="3">
        <v>0</v>
      </c>
      <c r="E23" s="3">
        <f>ROUND(E22/E16*100,1)</f>
        <v>2.6</v>
      </c>
      <c r="F23" s="3">
        <f t="shared" ref="F23:I23" si="5">ROUND(F22/F16*100,1)</f>
        <v>5.0999999999999996</v>
      </c>
      <c r="G23" s="3">
        <f t="shared" si="5"/>
        <v>5.2</v>
      </c>
      <c r="H23" s="3">
        <f t="shared" si="5"/>
        <v>5.2</v>
      </c>
      <c r="I23" s="3">
        <f t="shared" si="5"/>
        <v>5</v>
      </c>
    </row>
    <row r="24" spans="1:13" s="9" customFormat="1" ht="15.75" x14ac:dyDescent="0.25">
      <c r="A24" s="1" t="s">
        <v>6</v>
      </c>
      <c r="B24" s="3">
        <f t="shared" ref="B24:I24" si="6">SUM(B9-B16)</f>
        <v>-4.7000000000000171</v>
      </c>
      <c r="C24" s="3">
        <f t="shared" si="6"/>
        <v>-1.0000000000000284</v>
      </c>
      <c r="D24" s="3">
        <f t="shared" si="6"/>
        <v>-0.5</v>
      </c>
      <c r="E24" s="3">
        <f t="shared" si="6"/>
        <v>-1.2999999999999972</v>
      </c>
      <c r="F24" s="3">
        <f t="shared" si="6"/>
        <v>-1.1000000000000014</v>
      </c>
      <c r="G24" s="3">
        <f t="shared" si="6"/>
        <v>-1.1999999999999957</v>
      </c>
      <c r="H24" s="3">
        <f t="shared" si="6"/>
        <v>-1.4000000000000057</v>
      </c>
      <c r="I24" s="3">
        <f t="shared" si="6"/>
        <v>-1.4000000000000057</v>
      </c>
    </row>
    <row r="25" spans="1:13" s="9" customFormat="1" ht="15.75" x14ac:dyDescent="0.25">
      <c r="A25" s="1" t="s">
        <v>7</v>
      </c>
      <c r="B25" s="3">
        <f>ROUND(-B24/B11*100,1)</f>
        <v>18.8</v>
      </c>
      <c r="C25" s="3">
        <f t="shared" ref="C25:I25" si="7">ROUND(-C24/C11*100,1)</f>
        <v>4.0999999999999996</v>
      </c>
      <c r="D25" s="3">
        <f t="shared" si="7"/>
        <v>2.6</v>
      </c>
      <c r="E25" s="3">
        <f t="shared" si="7"/>
        <v>6.2</v>
      </c>
      <c r="F25" s="3">
        <f t="shared" si="7"/>
        <v>5.6</v>
      </c>
      <c r="G25" s="3">
        <f t="shared" si="7"/>
        <v>6</v>
      </c>
      <c r="H25" s="3">
        <f t="shared" si="7"/>
        <v>6.9</v>
      </c>
      <c r="I25" s="3">
        <f t="shared" si="7"/>
        <v>6.9</v>
      </c>
    </row>
    <row r="26" spans="1:13" s="2" customFormat="1" ht="47.25" x14ac:dyDescent="0.25">
      <c r="A26" s="1" t="s">
        <v>15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</row>
    <row r="27" spans="1:13" s="9" customFormat="1" ht="15.75" x14ac:dyDescent="0.25">
      <c r="A27" s="1" t="s">
        <v>7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</row>
  </sheetData>
  <mergeCells count="8">
    <mergeCell ref="E1:F1"/>
    <mergeCell ref="E2:F2"/>
    <mergeCell ref="A8:I8"/>
    <mergeCell ref="A3:I5"/>
    <mergeCell ref="G1:H1"/>
    <mergeCell ref="I1:J1"/>
    <mergeCell ref="G2:H2"/>
    <mergeCell ref="I2:J2"/>
  </mergeCells>
  <pageMargins left="0.70866141732283472" right="0.70866141732283472" top="0.74803149606299213" bottom="0.74803149606299213" header="0.31496062992125984" footer="0.31496062992125984"/>
  <pageSetup paperSize="9" scale="63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6"/>
  <sheetViews>
    <sheetView tabSelected="1" view="pageBreakPreview" zoomScale="60" zoomScaleNormal="100" workbookViewId="0">
      <selection activeCell="A3" sqref="A3:XFD3"/>
    </sheetView>
  </sheetViews>
  <sheetFormatPr defaultRowHeight="15.75" x14ac:dyDescent="0.25"/>
  <cols>
    <col min="1" max="1" width="78" style="11" customWidth="1"/>
    <col min="2" max="2" width="9.5703125" style="11" bestFit="1" customWidth="1"/>
    <col min="3" max="3" width="9.140625" style="11"/>
    <col min="4" max="4" width="10.42578125" style="11" customWidth="1"/>
    <col min="5" max="6" width="9.140625" style="11"/>
    <col min="7" max="7" width="8.85546875" style="11" customWidth="1"/>
    <col min="8" max="9" width="9.140625" style="11"/>
    <col min="10" max="10" width="0" style="11" hidden="1" customWidth="1"/>
    <col min="11" max="13" width="9.140625" style="11" hidden="1" customWidth="1"/>
    <col min="14" max="14" width="0" style="11" hidden="1" customWidth="1"/>
    <col min="15" max="255" width="9.140625" style="11"/>
    <col min="256" max="256" width="78" style="11" customWidth="1"/>
    <col min="257" max="261" width="9.140625" style="11"/>
    <col min="262" max="262" width="8.85546875" style="11" customWidth="1"/>
    <col min="263" max="265" width="9.140625" style="11"/>
    <col min="266" max="268" width="0" style="11" hidden="1" customWidth="1"/>
    <col min="269" max="511" width="9.140625" style="11"/>
    <col min="512" max="512" width="78" style="11" customWidth="1"/>
    <col min="513" max="517" width="9.140625" style="11"/>
    <col min="518" max="518" width="8.85546875" style="11" customWidth="1"/>
    <col min="519" max="521" width="9.140625" style="11"/>
    <col min="522" max="524" width="0" style="11" hidden="1" customWidth="1"/>
    <col min="525" max="767" width="9.140625" style="11"/>
    <col min="768" max="768" width="78" style="11" customWidth="1"/>
    <col min="769" max="773" width="9.140625" style="11"/>
    <col min="774" max="774" width="8.85546875" style="11" customWidth="1"/>
    <col min="775" max="777" width="9.140625" style="11"/>
    <col min="778" max="780" width="0" style="11" hidden="1" customWidth="1"/>
    <col min="781" max="1023" width="9.140625" style="11"/>
    <col min="1024" max="1024" width="78" style="11" customWidth="1"/>
    <col min="1025" max="1029" width="9.140625" style="11"/>
    <col min="1030" max="1030" width="8.85546875" style="11" customWidth="1"/>
    <col min="1031" max="1033" width="9.140625" style="11"/>
    <col min="1034" max="1036" width="0" style="11" hidden="1" customWidth="1"/>
    <col min="1037" max="1279" width="9.140625" style="11"/>
    <col min="1280" max="1280" width="78" style="11" customWidth="1"/>
    <col min="1281" max="1285" width="9.140625" style="11"/>
    <col min="1286" max="1286" width="8.85546875" style="11" customWidth="1"/>
    <col min="1287" max="1289" width="9.140625" style="11"/>
    <col min="1290" max="1292" width="0" style="11" hidden="1" customWidth="1"/>
    <col min="1293" max="1535" width="9.140625" style="11"/>
    <col min="1536" max="1536" width="78" style="11" customWidth="1"/>
    <col min="1537" max="1541" width="9.140625" style="11"/>
    <col min="1542" max="1542" width="8.85546875" style="11" customWidth="1"/>
    <col min="1543" max="1545" width="9.140625" style="11"/>
    <col min="1546" max="1548" width="0" style="11" hidden="1" customWidth="1"/>
    <col min="1549" max="1791" width="9.140625" style="11"/>
    <col min="1792" max="1792" width="78" style="11" customWidth="1"/>
    <col min="1793" max="1797" width="9.140625" style="11"/>
    <col min="1798" max="1798" width="8.85546875" style="11" customWidth="1"/>
    <col min="1799" max="1801" width="9.140625" style="11"/>
    <col min="1802" max="1804" width="0" style="11" hidden="1" customWidth="1"/>
    <col min="1805" max="2047" width="9.140625" style="11"/>
    <col min="2048" max="2048" width="78" style="11" customWidth="1"/>
    <col min="2049" max="2053" width="9.140625" style="11"/>
    <col min="2054" max="2054" width="8.85546875" style="11" customWidth="1"/>
    <col min="2055" max="2057" width="9.140625" style="11"/>
    <col min="2058" max="2060" width="0" style="11" hidden="1" customWidth="1"/>
    <col min="2061" max="2303" width="9.140625" style="11"/>
    <col min="2304" max="2304" width="78" style="11" customWidth="1"/>
    <col min="2305" max="2309" width="9.140625" style="11"/>
    <col min="2310" max="2310" width="8.85546875" style="11" customWidth="1"/>
    <col min="2311" max="2313" width="9.140625" style="11"/>
    <col min="2314" max="2316" width="0" style="11" hidden="1" customWidth="1"/>
    <col min="2317" max="2559" width="9.140625" style="11"/>
    <col min="2560" max="2560" width="78" style="11" customWidth="1"/>
    <col min="2561" max="2565" width="9.140625" style="11"/>
    <col min="2566" max="2566" width="8.85546875" style="11" customWidth="1"/>
    <col min="2567" max="2569" width="9.140625" style="11"/>
    <col min="2570" max="2572" width="0" style="11" hidden="1" customWidth="1"/>
    <col min="2573" max="2815" width="9.140625" style="11"/>
    <col min="2816" max="2816" width="78" style="11" customWidth="1"/>
    <col min="2817" max="2821" width="9.140625" style="11"/>
    <col min="2822" max="2822" width="8.85546875" style="11" customWidth="1"/>
    <col min="2823" max="2825" width="9.140625" style="11"/>
    <col min="2826" max="2828" width="0" style="11" hidden="1" customWidth="1"/>
    <col min="2829" max="3071" width="9.140625" style="11"/>
    <col min="3072" max="3072" width="78" style="11" customWidth="1"/>
    <col min="3073" max="3077" width="9.140625" style="11"/>
    <col min="3078" max="3078" width="8.85546875" style="11" customWidth="1"/>
    <col min="3079" max="3081" width="9.140625" style="11"/>
    <col min="3082" max="3084" width="0" style="11" hidden="1" customWidth="1"/>
    <col min="3085" max="3327" width="9.140625" style="11"/>
    <col min="3328" max="3328" width="78" style="11" customWidth="1"/>
    <col min="3329" max="3333" width="9.140625" style="11"/>
    <col min="3334" max="3334" width="8.85546875" style="11" customWidth="1"/>
    <col min="3335" max="3337" width="9.140625" style="11"/>
    <col min="3338" max="3340" width="0" style="11" hidden="1" customWidth="1"/>
    <col min="3341" max="3583" width="9.140625" style="11"/>
    <col min="3584" max="3584" width="78" style="11" customWidth="1"/>
    <col min="3585" max="3589" width="9.140625" style="11"/>
    <col min="3590" max="3590" width="8.85546875" style="11" customWidth="1"/>
    <col min="3591" max="3593" width="9.140625" style="11"/>
    <col min="3594" max="3596" width="0" style="11" hidden="1" customWidth="1"/>
    <col min="3597" max="3839" width="9.140625" style="11"/>
    <col min="3840" max="3840" width="78" style="11" customWidth="1"/>
    <col min="3841" max="3845" width="9.140625" style="11"/>
    <col min="3846" max="3846" width="8.85546875" style="11" customWidth="1"/>
    <col min="3847" max="3849" width="9.140625" style="11"/>
    <col min="3850" max="3852" width="0" style="11" hidden="1" customWidth="1"/>
    <col min="3853" max="4095" width="9.140625" style="11"/>
    <col min="4096" max="4096" width="78" style="11" customWidth="1"/>
    <col min="4097" max="4101" width="9.140625" style="11"/>
    <col min="4102" max="4102" width="8.85546875" style="11" customWidth="1"/>
    <col min="4103" max="4105" width="9.140625" style="11"/>
    <col min="4106" max="4108" width="0" style="11" hidden="1" customWidth="1"/>
    <col min="4109" max="4351" width="9.140625" style="11"/>
    <col min="4352" max="4352" width="78" style="11" customWidth="1"/>
    <col min="4353" max="4357" width="9.140625" style="11"/>
    <col min="4358" max="4358" width="8.85546875" style="11" customWidth="1"/>
    <col min="4359" max="4361" width="9.140625" style="11"/>
    <col min="4362" max="4364" width="0" style="11" hidden="1" customWidth="1"/>
    <col min="4365" max="4607" width="9.140625" style="11"/>
    <col min="4608" max="4608" width="78" style="11" customWidth="1"/>
    <col min="4609" max="4613" width="9.140625" style="11"/>
    <col min="4614" max="4614" width="8.85546875" style="11" customWidth="1"/>
    <col min="4615" max="4617" width="9.140625" style="11"/>
    <col min="4618" max="4620" width="0" style="11" hidden="1" customWidth="1"/>
    <col min="4621" max="4863" width="9.140625" style="11"/>
    <col min="4864" max="4864" width="78" style="11" customWidth="1"/>
    <col min="4865" max="4869" width="9.140625" style="11"/>
    <col min="4870" max="4870" width="8.85546875" style="11" customWidth="1"/>
    <col min="4871" max="4873" width="9.140625" style="11"/>
    <col min="4874" max="4876" width="0" style="11" hidden="1" customWidth="1"/>
    <col min="4877" max="5119" width="9.140625" style="11"/>
    <col min="5120" max="5120" width="78" style="11" customWidth="1"/>
    <col min="5121" max="5125" width="9.140625" style="11"/>
    <col min="5126" max="5126" width="8.85546875" style="11" customWidth="1"/>
    <col min="5127" max="5129" width="9.140625" style="11"/>
    <col min="5130" max="5132" width="0" style="11" hidden="1" customWidth="1"/>
    <col min="5133" max="5375" width="9.140625" style="11"/>
    <col min="5376" max="5376" width="78" style="11" customWidth="1"/>
    <col min="5377" max="5381" width="9.140625" style="11"/>
    <col min="5382" max="5382" width="8.85546875" style="11" customWidth="1"/>
    <col min="5383" max="5385" width="9.140625" style="11"/>
    <col min="5386" max="5388" width="0" style="11" hidden="1" customWidth="1"/>
    <col min="5389" max="5631" width="9.140625" style="11"/>
    <col min="5632" max="5632" width="78" style="11" customWidth="1"/>
    <col min="5633" max="5637" width="9.140625" style="11"/>
    <col min="5638" max="5638" width="8.85546875" style="11" customWidth="1"/>
    <col min="5639" max="5641" width="9.140625" style="11"/>
    <col min="5642" max="5644" width="0" style="11" hidden="1" customWidth="1"/>
    <col min="5645" max="5887" width="9.140625" style="11"/>
    <col min="5888" max="5888" width="78" style="11" customWidth="1"/>
    <col min="5889" max="5893" width="9.140625" style="11"/>
    <col min="5894" max="5894" width="8.85546875" style="11" customWidth="1"/>
    <col min="5895" max="5897" width="9.140625" style="11"/>
    <col min="5898" max="5900" width="0" style="11" hidden="1" customWidth="1"/>
    <col min="5901" max="6143" width="9.140625" style="11"/>
    <col min="6144" max="6144" width="78" style="11" customWidth="1"/>
    <col min="6145" max="6149" width="9.140625" style="11"/>
    <col min="6150" max="6150" width="8.85546875" style="11" customWidth="1"/>
    <col min="6151" max="6153" width="9.140625" style="11"/>
    <col min="6154" max="6156" width="0" style="11" hidden="1" customWidth="1"/>
    <col min="6157" max="6399" width="9.140625" style="11"/>
    <col min="6400" max="6400" width="78" style="11" customWidth="1"/>
    <col min="6401" max="6405" width="9.140625" style="11"/>
    <col min="6406" max="6406" width="8.85546875" style="11" customWidth="1"/>
    <col min="6407" max="6409" width="9.140625" style="11"/>
    <col min="6410" max="6412" width="0" style="11" hidden="1" customWidth="1"/>
    <col min="6413" max="6655" width="9.140625" style="11"/>
    <col min="6656" max="6656" width="78" style="11" customWidth="1"/>
    <col min="6657" max="6661" width="9.140625" style="11"/>
    <col min="6662" max="6662" width="8.85546875" style="11" customWidth="1"/>
    <col min="6663" max="6665" width="9.140625" style="11"/>
    <col min="6666" max="6668" width="0" style="11" hidden="1" customWidth="1"/>
    <col min="6669" max="6911" width="9.140625" style="11"/>
    <col min="6912" max="6912" width="78" style="11" customWidth="1"/>
    <col min="6913" max="6917" width="9.140625" style="11"/>
    <col min="6918" max="6918" width="8.85546875" style="11" customWidth="1"/>
    <col min="6919" max="6921" width="9.140625" style="11"/>
    <col min="6922" max="6924" width="0" style="11" hidden="1" customWidth="1"/>
    <col min="6925" max="7167" width="9.140625" style="11"/>
    <col min="7168" max="7168" width="78" style="11" customWidth="1"/>
    <col min="7169" max="7173" width="9.140625" style="11"/>
    <col min="7174" max="7174" width="8.85546875" style="11" customWidth="1"/>
    <col min="7175" max="7177" width="9.140625" style="11"/>
    <col min="7178" max="7180" width="0" style="11" hidden="1" customWidth="1"/>
    <col min="7181" max="7423" width="9.140625" style="11"/>
    <col min="7424" max="7424" width="78" style="11" customWidth="1"/>
    <col min="7425" max="7429" width="9.140625" style="11"/>
    <col min="7430" max="7430" width="8.85546875" style="11" customWidth="1"/>
    <col min="7431" max="7433" width="9.140625" style="11"/>
    <col min="7434" max="7436" width="0" style="11" hidden="1" customWidth="1"/>
    <col min="7437" max="7679" width="9.140625" style="11"/>
    <col min="7680" max="7680" width="78" style="11" customWidth="1"/>
    <col min="7681" max="7685" width="9.140625" style="11"/>
    <col min="7686" max="7686" width="8.85546875" style="11" customWidth="1"/>
    <col min="7687" max="7689" width="9.140625" style="11"/>
    <col min="7690" max="7692" width="0" style="11" hidden="1" customWidth="1"/>
    <col min="7693" max="7935" width="9.140625" style="11"/>
    <col min="7936" max="7936" width="78" style="11" customWidth="1"/>
    <col min="7937" max="7941" width="9.140625" style="11"/>
    <col min="7942" max="7942" width="8.85546875" style="11" customWidth="1"/>
    <col min="7943" max="7945" width="9.140625" style="11"/>
    <col min="7946" max="7948" width="0" style="11" hidden="1" customWidth="1"/>
    <col min="7949" max="8191" width="9.140625" style="11"/>
    <col min="8192" max="8192" width="78" style="11" customWidth="1"/>
    <col min="8193" max="8197" width="9.140625" style="11"/>
    <col min="8198" max="8198" width="8.85546875" style="11" customWidth="1"/>
    <col min="8199" max="8201" width="9.140625" style="11"/>
    <col min="8202" max="8204" width="0" style="11" hidden="1" customWidth="1"/>
    <col min="8205" max="8447" width="9.140625" style="11"/>
    <col min="8448" max="8448" width="78" style="11" customWidth="1"/>
    <col min="8449" max="8453" width="9.140625" style="11"/>
    <col min="8454" max="8454" width="8.85546875" style="11" customWidth="1"/>
    <col min="8455" max="8457" width="9.140625" style="11"/>
    <col min="8458" max="8460" width="0" style="11" hidden="1" customWidth="1"/>
    <col min="8461" max="8703" width="9.140625" style="11"/>
    <col min="8704" max="8704" width="78" style="11" customWidth="1"/>
    <col min="8705" max="8709" width="9.140625" style="11"/>
    <col min="8710" max="8710" width="8.85546875" style="11" customWidth="1"/>
    <col min="8711" max="8713" width="9.140625" style="11"/>
    <col min="8714" max="8716" width="0" style="11" hidden="1" customWidth="1"/>
    <col min="8717" max="8959" width="9.140625" style="11"/>
    <col min="8960" max="8960" width="78" style="11" customWidth="1"/>
    <col min="8961" max="8965" width="9.140625" style="11"/>
    <col min="8966" max="8966" width="8.85546875" style="11" customWidth="1"/>
    <col min="8967" max="8969" width="9.140625" style="11"/>
    <col min="8970" max="8972" width="0" style="11" hidden="1" customWidth="1"/>
    <col min="8973" max="9215" width="9.140625" style="11"/>
    <col min="9216" max="9216" width="78" style="11" customWidth="1"/>
    <col min="9217" max="9221" width="9.140625" style="11"/>
    <col min="9222" max="9222" width="8.85546875" style="11" customWidth="1"/>
    <col min="9223" max="9225" width="9.140625" style="11"/>
    <col min="9226" max="9228" width="0" style="11" hidden="1" customWidth="1"/>
    <col min="9229" max="9471" width="9.140625" style="11"/>
    <col min="9472" max="9472" width="78" style="11" customWidth="1"/>
    <col min="9473" max="9477" width="9.140625" style="11"/>
    <col min="9478" max="9478" width="8.85546875" style="11" customWidth="1"/>
    <col min="9479" max="9481" width="9.140625" style="11"/>
    <col min="9482" max="9484" width="0" style="11" hidden="1" customWidth="1"/>
    <col min="9485" max="9727" width="9.140625" style="11"/>
    <col min="9728" max="9728" width="78" style="11" customWidth="1"/>
    <col min="9729" max="9733" width="9.140625" style="11"/>
    <col min="9734" max="9734" width="8.85546875" style="11" customWidth="1"/>
    <col min="9735" max="9737" width="9.140625" style="11"/>
    <col min="9738" max="9740" width="0" style="11" hidden="1" customWidth="1"/>
    <col min="9741" max="9983" width="9.140625" style="11"/>
    <col min="9984" max="9984" width="78" style="11" customWidth="1"/>
    <col min="9985" max="9989" width="9.140625" style="11"/>
    <col min="9990" max="9990" width="8.85546875" style="11" customWidth="1"/>
    <col min="9991" max="9993" width="9.140625" style="11"/>
    <col min="9994" max="9996" width="0" style="11" hidden="1" customWidth="1"/>
    <col min="9997" max="10239" width="9.140625" style="11"/>
    <col min="10240" max="10240" width="78" style="11" customWidth="1"/>
    <col min="10241" max="10245" width="9.140625" style="11"/>
    <col min="10246" max="10246" width="8.85546875" style="11" customWidth="1"/>
    <col min="10247" max="10249" width="9.140625" style="11"/>
    <col min="10250" max="10252" width="0" style="11" hidden="1" customWidth="1"/>
    <col min="10253" max="10495" width="9.140625" style="11"/>
    <col min="10496" max="10496" width="78" style="11" customWidth="1"/>
    <col min="10497" max="10501" width="9.140625" style="11"/>
    <col min="10502" max="10502" width="8.85546875" style="11" customWidth="1"/>
    <col min="10503" max="10505" width="9.140625" style="11"/>
    <col min="10506" max="10508" width="0" style="11" hidden="1" customWidth="1"/>
    <col min="10509" max="10751" width="9.140625" style="11"/>
    <col min="10752" max="10752" width="78" style="11" customWidth="1"/>
    <col min="10753" max="10757" width="9.140625" style="11"/>
    <col min="10758" max="10758" width="8.85546875" style="11" customWidth="1"/>
    <col min="10759" max="10761" width="9.140625" style="11"/>
    <col min="10762" max="10764" width="0" style="11" hidden="1" customWidth="1"/>
    <col min="10765" max="11007" width="9.140625" style="11"/>
    <col min="11008" max="11008" width="78" style="11" customWidth="1"/>
    <col min="11009" max="11013" width="9.140625" style="11"/>
    <col min="11014" max="11014" width="8.85546875" style="11" customWidth="1"/>
    <col min="11015" max="11017" width="9.140625" style="11"/>
    <col min="11018" max="11020" width="0" style="11" hidden="1" customWidth="1"/>
    <col min="11021" max="11263" width="9.140625" style="11"/>
    <col min="11264" max="11264" width="78" style="11" customWidth="1"/>
    <col min="11265" max="11269" width="9.140625" style="11"/>
    <col min="11270" max="11270" width="8.85546875" style="11" customWidth="1"/>
    <col min="11271" max="11273" width="9.140625" style="11"/>
    <col min="11274" max="11276" width="0" style="11" hidden="1" customWidth="1"/>
    <col min="11277" max="11519" width="9.140625" style="11"/>
    <col min="11520" max="11520" width="78" style="11" customWidth="1"/>
    <col min="11521" max="11525" width="9.140625" style="11"/>
    <col min="11526" max="11526" width="8.85546875" style="11" customWidth="1"/>
    <col min="11527" max="11529" width="9.140625" style="11"/>
    <col min="11530" max="11532" width="0" style="11" hidden="1" customWidth="1"/>
    <col min="11533" max="11775" width="9.140625" style="11"/>
    <col min="11776" max="11776" width="78" style="11" customWidth="1"/>
    <col min="11777" max="11781" width="9.140625" style="11"/>
    <col min="11782" max="11782" width="8.85546875" style="11" customWidth="1"/>
    <col min="11783" max="11785" width="9.140625" style="11"/>
    <col min="11786" max="11788" width="0" style="11" hidden="1" customWidth="1"/>
    <col min="11789" max="12031" width="9.140625" style="11"/>
    <col min="12032" max="12032" width="78" style="11" customWidth="1"/>
    <col min="12033" max="12037" width="9.140625" style="11"/>
    <col min="12038" max="12038" width="8.85546875" style="11" customWidth="1"/>
    <col min="12039" max="12041" width="9.140625" style="11"/>
    <col min="12042" max="12044" width="0" style="11" hidden="1" customWidth="1"/>
    <col min="12045" max="12287" width="9.140625" style="11"/>
    <col min="12288" max="12288" width="78" style="11" customWidth="1"/>
    <col min="12289" max="12293" width="9.140625" style="11"/>
    <col min="12294" max="12294" width="8.85546875" style="11" customWidth="1"/>
    <col min="12295" max="12297" width="9.140625" style="11"/>
    <col min="12298" max="12300" width="0" style="11" hidden="1" customWidth="1"/>
    <col min="12301" max="12543" width="9.140625" style="11"/>
    <col min="12544" max="12544" width="78" style="11" customWidth="1"/>
    <col min="12545" max="12549" width="9.140625" style="11"/>
    <col min="12550" max="12550" width="8.85546875" style="11" customWidth="1"/>
    <col min="12551" max="12553" width="9.140625" style="11"/>
    <col min="12554" max="12556" width="0" style="11" hidden="1" customWidth="1"/>
    <col min="12557" max="12799" width="9.140625" style="11"/>
    <col min="12800" max="12800" width="78" style="11" customWidth="1"/>
    <col min="12801" max="12805" width="9.140625" style="11"/>
    <col min="12806" max="12806" width="8.85546875" style="11" customWidth="1"/>
    <col min="12807" max="12809" width="9.140625" style="11"/>
    <col min="12810" max="12812" width="0" style="11" hidden="1" customWidth="1"/>
    <col min="12813" max="13055" width="9.140625" style="11"/>
    <col min="13056" max="13056" width="78" style="11" customWidth="1"/>
    <col min="13057" max="13061" width="9.140625" style="11"/>
    <col min="13062" max="13062" width="8.85546875" style="11" customWidth="1"/>
    <col min="13063" max="13065" width="9.140625" style="11"/>
    <col min="13066" max="13068" width="0" style="11" hidden="1" customWidth="1"/>
    <col min="13069" max="13311" width="9.140625" style="11"/>
    <col min="13312" max="13312" width="78" style="11" customWidth="1"/>
    <col min="13313" max="13317" width="9.140625" style="11"/>
    <col min="13318" max="13318" width="8.85546875" style="11" customWidth="1"/>
    <col min="13319" max="13321" width="9.140625" style="11"/>
    <col min="13322" max="13324" width="0" style="11" hidden="1" customWidth="1"/>
    <col min="13325" max="13567" width="9.140625" style="11"/>
    <col min="13568" max="13568" width="78" style="11" customWidth="1"/>
    <col min="13569" max="13573" width="9.140625" style="11"/>
    <col min="13574" max="13574" width="8.85546875" style="11" customWidth="1"/>
    <col min="13575" max="13577" width="9.140625" style="11"/>
    <col min="13578" max="13580" width="0" style="11" hidden="1" customWidth="1"/>
    <col min="13581" max="13823" width="9.140625" style="11"/>
    <col min="13824" max="13824" width="78" style="11" customWidth="1"/>
    <col min="13825" max="13829" width="9.140625" style="11"/>
    <col min="13830" max="13830" width="8.85546875" style="11" customWidth="1"/>
    <col min="13831" max="13833" width="9.140625" style="11"/>
    <col min="13834" max="13836" width="0" style="11" hidden="1" customWidth="1"/>
    <col min="13837" max="14079" width="9.140625" style="11"/>
    <col min="14080" max="14080" width="78" style="11" customWidth="1"/>
    <col min="14081" max="14085" width="9.140625" style="11"/>
    <col min="14086" max="14086" width="8.85546875" style="11" customWidth="1"/>
    <col min="14087" max="14089" width="9.140625" style="11"/>
    <col min="14090" max="14092" width="0" style="11" hidden="1" customWidth="1"/>
    <col min="14093" max="14335" width="9.140625" style="11"/>
    <col min="14336" max="14336" width="78" style="11" customWidth="1"/>
    <col min="14337" max="14341" width="9.140625" style="11"/>
    <col min="14342" max="14342" width="8.85546875" style="11" customWidth="1"/>
    <col min="14343" max="14345" width="9.140625" style="11"/>
    <col min="14346" max="14348" width="0" style="11" hidden="1" customWidth="1"/>
    <col min="14349" max="14591" width="9.140625" style="11"/>
    <col min="14592" max="14592" width="78" style="11" customWidth="1"/>
    <col min="14593" max="14597" width="9.140625" style="11"/>
    <col min="14598" max="14598" width="8.85546875" style="11" customWidth="1"/>
    <col min="14599" max="14601" width="9.140625" style="11"/>
    <col min="14602" max="14604" width="0" style="11" hidden="1" customWidth="1"/>
    <col min="14605" max="14847" width="9.140625" style="11"/>
    <col min="14848" max="14848" width="78" style="11" customWidth="1"/>
    <col min="14849" max="14853" width="9.140625" style="11"/>
    <col min="14854" max="14854" width="8.85546875" style="11" customWidth="1"/>
    <col min="14855" max="14857" width="9.140625" style="11"/>
    <col min="14858" max="14860" width="0" style="11" hidden="1" customWidth="1"/>
    <col min="14861" max="15103" width="9.140625" style="11"/>
    <col min="15104" max="15104" width="78" style="11" customWidth="1"/>
    <col min="15105" max="15109" width="9.140625" style="11"/>
    <col min="15110" max="15110" width="8.85546875" style="11" customWidth="1"/>
    <col min="15111" max="15113" width="9.140625" style="11"/>
    <col min="15114" max="15116" width="0" style="11" hidden="1" customWidth="1"/>
    <col min="15117" max="15359" width="9.140625" style="11"/>
    <col min="15360" max="15360" width="78" style="11" customWidth="1"/>
    <col min="15361" max="15365" width="9.140625" style="11"/>
    <col min="15366" max="15366" width="8.85546875" style="11" customWidth="1"/>
    <col min="15367" max="15369" width="9.140625" style="11"/>
    <col min="15370" max="15372" width="0" style="11" hidden="1" customWidth="1"/>
    <col min="15373" max="15615" width="9.140625" style="11"/>
    <col min="15616" max="15616" width="78" style="11" customWidth="1"/>
    <col min="15617" max="15621" width="9.140625" style="11"/>
    <col min="15622" max="15622" width="8.85546875" style="11" customWidth="1"/>
    <col min="15623" max="15625" width="9.140625" style="11"/>
    <col min="15626" max="15628" width="0" style="11" hidden="1" customWidth="1"/>
    <col min="15629" max="15871" width="9.140625" style="11"/>
    <col min="15872" max="15872" width="78" style="11" customWidth="1"/>
    <col min="15873" max="15877" width="9.140625" style="11"/>
    <col min="15878" max="15878" width="8.85546875" style="11" customWidth="1"/>
    <col min="15879" max="15881" width="9.140625" style="11"/>
    <col min="15882" max="15884" width="0" style="11" hidden="1" customWidth="1"/>
    <col min="15885" max="16127" width="9.140625" style="11"/>
    <col min="16128" max="16128" width="78" style="11" customWidth="1"/>
    <col min="16129" max="16133" width="9.140625" style="11"/>
    <col min="16134" max="16134" width="8.85546875" style="11" customWidth="1"/>
    <col min="16135" max="16137" width="9.140625" style="11"/>
    <col min="16138" max="16140" width="0" style="11" hidden="1" customWidth="1"/>
    <col min="16141" max="16384" width="9.140625" style="11"/>
  </cols>
  <sheetData>
    <row r="2" spans="1:12" ht="33" customHeight="1" x14ac:dyDescent="0.25">
      <c r="A2" s="32" t="s">
        <v>49</v>
      </c>
      <c r="B2" s="32"/>
      <c r="C2" s="32"/>
      <c r="D2" s="32"/>
      <c r="E2" s="32"/>
      <c r="F2" s="32"/>
      <c r="G2" s="32"/>
      <c r="H2" s="32"/>
    </row>
    <row r="3" spans="1:12" x14ac:dyDescent="0.25">
      <c r="A3" s="33" t="s">
        <v>28</v>
      </c>
      <c r="B3" s="33"/>
      <c r="C3" s="33"/>
      <c r="D3" s="33"/>
      <c r="E3" s="33"/>
      <c r="F3" s="33"/>
      <c r="G3" s="33"/>
      <c r="H3" s="33"/>
    </row>
    <row r="4" spans="1:12" x14ac:dyDescent="0.25">
      <c r="A4" s="34" t="s">
        <v>29</v>
      </c>
      <c r="B4" s="35" t="s">
        <v>27</v>
      </c>
      <c r="C4" s="35" t="s">
        <v>30</v>
      </c>
      <c r="D4" s="35"/>
      <c r="E4" s="35"/>
      <c r="F4" s="35" t="s">
        <v>31</v>
      </c>
      <c r="G4" s="35"/>
      <c r="H4" s="35"/>
    </row>
    <row r="5" spans="1:12" ht="31.5" x14ac:dyDescent="0.25">
      <c r="A5" s="34"/>
      <c r="B5" s="35"/>
      <c r="C5" s="12" t="s">
        <v>32</v>
      </c>
      <c r="D5" s="12" t="s">
        <v>33</v>
      </c>
      <c r="E5" s="12" t="s">
        <v>34</v>
      </c>
      <c r="F5" s="12" t="s">
        <v>38</v>
      </c>
      <c r="G5" s="12" t="s">
        <v>37</v>
      </c>
      <c r="H5" s="12" t="s">
        <v>36</v>
      </c>
      <c r="K5" s="13">
        <v>2023</v>
      </c>
      <c r="L5" s="13">
        <v>2024</v>
      </c>
    </row>
    <row r="6" spans="1:12" x14ac:dyDescent="0.25">
      <c r="A6" s="14" t="s">
        <v>35</v>
      </c>
      <c r="B6" s="24">
        <f t="shared" ref="B6:H6" si="0">SUM(B8:B16)</f>
        <v>125.30000000000003</v>
      </c>
      <c r="C6" s="19">
        <f t="shared" si="0"/>
        <v>33.300000000000004</v>
      </c>
      <c r="D6" s="19">
        <f t="shared" si="0"/>
        <v>35.199999999999996</v>
      </c>
      <c r="E6" s="19">
        <f t="shared" si="0"/>
        <v>32.9</v>
      </c>
      <c r="F6" s="19">
        <f t="shared" si="0"/>
        <v>33.9</v>
      </c>
      <c r="G6" s="19">
        <f t="shared" si="0"/>
        <v>34.9</v>
      </c>
      <c r="H6" s="19">
        <f t="shared" si="0"/>
        <v>36</v>
      </c>
      <c r="K6" s="16">
        <v>1.02</v>
      </c>
      <c r="L6" s="16">
        <v>1.0906</v>
      </c>
    </row>
    <row r="7" spans="1:12" x14ac:dyDescent="0.25">
      <c r="A7" s="14" t="s">
        <v>1</v>
      </c>
      <c r="B7" s="15"/>
      <c r="C7" s="19"/>
      <c r="D7" s="19"/>
      <c r="E7" s="19"/>
      <c r="F7" s="19"/>
      <c r="G7" s="19"/>
      <c r="H7" s="19"/>
    </row>
    <row r="8" spans="1:12" ht="31.5" x14ac:dyDescent="0.25">
      <c r="A8" s="17" t="s">
        <v>39</v>
      </c>
      <c r="B8" s="23">
        <v>1.4</v>
      </c>
      <c r="C8" s="20">
        <v>0.1</v>
      </c>
      <c r="D8" s="20">
        <v>0.1</v>
      </c>
      <c r="E8" s="20">
        <v>0.1</v>
      </c>
      <c r="F8" s="21">
        <f>ROUND(E8*'раздел 1'!$K$20,1)</f>
        <v>0.1</v>
      </c>
      <c r="G8" s="21">
        <f>ROUND(F8*'раздел 1'!$L$20,1)</f>
        <v>0.1</v>
      </c>
      <c r="H8" s="21">
        <f>ROUND(G8*'раздел 1'!$M$20,1)</f>
        <v>0.1</v>
      </c>
    </row>
    <row r="9" spans="1:12" ht="47.25" x14ac:dyDescent="0.25">
      <c r="A9" s="17" t="s">
        <v>40</v>
      </c>
      <c r="B9" s="23">
        <v>12.7</v>
      </c>
      <c r="C9" s="20">
        <v>13.1</v>
      </c>
      <c r="D9" s="20">
        <v>13.6</v>
      </c>
      <c r="E9" s="20">
        <v>14.2</v>
      </c>
      <c r="F9" s="21">
        <f>ROUND(E9*'раздел 1'!$K$20,1)</f>
        <v>14.6</v>
      </c>
      <c r="G9" s="21">
        <f>ROUND(F9*'раздел 1'!$L$20,1)</f>
        <v>15</v>
      </c>
      <c r="H9" s="21">
        <f>ROUND(G9*'раздел 1'!$M$20,1)</f>
        <v>15.5</v>
      </c>
    </row>
    <row r="10" spans="1:12" ht="69" customHeight="1" x14ac:dyDescent="0.25">
      <c r="A10" s="18" t="s">
        <v>41</v>
      </c>
      <c r="B10" s="23">
        <v>36.200000000000003</v>
      </c>
      <c r="C10" s="20">
        <v>6</v>
      </c>
      <c r="D10" s="20">
        <v>5.7</v>
      </c>
      <c r="E10" s="20">
        <v>4.2</v>
      </c>
      <c r="F10" s="21">
        <f>ROUND(E10*'раздел 1'!$K$20,1)</f>
        <v>4.3</v>
      </c>
      <c r="G10" s="21">
        <f>ROUND(F10*'раздел 1'!$L$20,1)</f>
        <v>4.4000000000000004</v>
      </c>
      <c r="H10" s="21">
        <f>ROUND(G10*'раздел 1'!$M$20,1)</f>
        <v>4.5</v>
      </c>
    </row>
    <row r="11" spans="1:12" ht="47.25" x14ac:dyDescent="0.25">
      <c r="A11" s="17" t="s">
        <v>42</v>
      </c>
      <c r="B11" s="23">
        <v>0.5</v>
      </c>
      <c r="C11" s="20">
        <v>0.6</v>
      </c>
      <c r="D11" s="20">
        <v>1.2</v>
      </c>
      <c r="E11" s="20">
        <v>0.5</v>
      </c>
      <c r="F11" s="21">
        <f>ROUND(E11*'раздел 1'!$K$20,1)</f>
        <v>0.5</v>
      </c>
      <c r="G11" s="21">
        <f>ROUND(F11*'раздел 1'!$L$20,1)</f>
        <v>0.5</v>
      </c>
      <c r="H11" s="21">
        <f>ROUND(G11*'раздел 1'!$M$20,1)</f>
        <v>0.5</v>
      </c>
    </row>
    <row r="12" spans="1:12" ht="31.5" x14ac:dyDescent="0.25">
      <c r="A12" s="17" t="s">
        <v>43</v>
      </c>
      <c r="B12" s="23">
        <v>9.3000000000000007</v>
      </c>
      <c r="C12" s="20">
        <v>3.9</v>
      </c>
      <c r="D12" s="20">
        <v>4.5999999999999996</v>
      </c>
      <c r="E12" s="20">
        <v>4</v>
      </c>
      <c r="F12" s="21">
        <f>ROUND(E12*'раздел 1'!$K$20,1)</f>
        <v>4.0999999999999996</v>
      </c>
      <c r="G12" s="21">
        <f>ROUND(F12*'раздел 1'!$L$20,1)+0.1</f>
        <v>4.3</v>
      </c>
      <c r="H12" s="21">
        <f>ROUND(G12*'раздел 1'!$M$20,1)</f>
        <v>4.4000000000000004</v>
      </c>
    </row>
    <row r="13" spans="1:12" ht="47.25" x14ac:dyDescent="0.25">
      <c r="A13" s="17" t="s">
        <v>44</v>
      </c>
      <c r="B13" s="23">
        <v>8.4</v>
      </c>
      <c r="C13" s="20">
        <v>4</v>
      </c>
      <c r="D13" s="20">
        <v>4.7</v>
      </c>
      <c r="E13" s="20">
        <v>4.5999999999999996</v>
      </c>
      <c r="F13" s="21">
        <f>ROUND(E13*'раздел 1'!$K$20,1)+0.1</f>
        <v>4.8</v>
      </c>
      <c r="G13" s="21">
        <f>ROUND(F13*'раздел 1'!$L$20,1)+0.1</f>
        <v>5</v>
      </c>
      <c r="H13" s="21">
        <f>ROUND(G13*'раздел 1'!$M$20,1)</f>
        <v>5.2</v>
      </c>
    </row>
    <row r="14" spans="1:12" ht="31.5" x14ac:dyDescent="0.25">
      <c r="A14" s="17" t="s">
        <v>45</v>
      </c>
      <c r="B14" s="23">
        <v>48.7</v>
      </c>
      <c r="C14" s="20">
        <v>0.8</v>
      </c>
      <c r="D14" s="20">
        <v>0.8</v>
      </c>
      <c r="E14" s="20">
        <v>0.7</v>
      </c>
      <c r="F14" s="21">
        <f>ROUND(E14*'раздел 1'!$K$20,1)</f>
        <v>0.7</v>
      </c>
      <c r="G14" s="21">
        <f>ROUND(F14*'раздел 1'!$L$20,1)</f>
        <v>0.7</v>
      </c>
      <c r="H14" s="21">
        <f>ROUND(G14*'раздел 1'!$M$20,1)</f>
        <v>0.7</v>
      </c>
    </row>
    <row r="15" spans="1:12" ht="47.25" x14ac:dyDescent="0.25">
      <c r="A15" s="17" t="s">
        <v>46</v>
      </c>
      <c r="B15" s="23">
        <v>3.9</v>
      </c>
      <c r="C15" s="20">
        <v>4.2</v>
      </c>
      <c r="D15" s="20">
        <v>4.5</v>
      </c>
      <c r="E15" s="20">
        <v>4.5999999999999996</v>
      </c>
      <c r="F15" s="21">
        <f>ROUND(E15*'раздел 1'!$K$20,1)+0.1</f>
        <v>4.8</v>
      </c>
      <c r="G15" s="21">
        <f>ROUND(F15*'раздел 1'!$L$20,1)</f>
        <v>4.9000000000000004</v>
      </c>
      <c r="H15" s="21">
        <f>ROUND(G15*'раздел 1'!$M$20,1)</f>
        <v>5.0999999999999996</v>
      </c>
    </row>
    <row r="16" spans="1:12" ht="47.25" x14ac:dyDescent="0.25">
      <c r="A16" s="17" t="s">
        <v>47</v>
      </c>
      <c r="B16" s="23">
        <v>4.2</v>
      </c>
      <c r="C16" s="20">
        <v>0.6</v>
      </c>
      <c r="D16" s="20">
        <v>0</v>
      </c>
      <c r="E16" s="20">
        <v>0</v>
      </c>
      <c r="F16" s="21">
        <f>ROUND(E16*'раздел 1'!$K$20,1)</f>
        <v>0</v>
      </c>
      <c r="G16" s="21">
        <f>ROUND(F16*'раздел 1'!$L$20,1)</f>
        <v>0</v>
      </c>
      <c r="H16" s="21">
        <f>ROUND(G16*'раздел 1'!$M$20,1)</f>
        <v>0</v>
      </c>
    </row>
  </sheetData>
  <mergeCells count="6">
    <mergeCell ref="A2:H2"/>
    <mergeCell ref="A3:H3"/>
    <mergeCell ref="A4:A5"/>
    <mergeCell ref="B4:B5"/>
    <mergeCell ref="C4:E4"/>
    <mergeCell ref="F4:H4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раздел 1</vt:lpstr>
      <vt:lpstr>раздел 2</vt:lpstr>
      <vt:lpstr>'раздел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2022-01-20T08:08:35Z</dcterms:modified>
</cp:coreProperties>
</file>